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320" windowHeight="7995"/>
  </bookViews>
  <sheets>
    <sheet name="CEDH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15" i="1"/>
  <c r="I15"/>
  <c r="H15"/>
  <c r="J15"/>
  <c r="K13" l="1"/>
  <c r="J13"/>
  <c r="I13"/>
  <c r="H13"/>
  <c r="AJ15"/>
  <c r="AJ14"/>
  <c r="AJ11"/>
  <c r="AJ10"/>
  <c r="AJ12"/>
  <c r="R15"/>
  <c r="Q15"/>
  <c r="P15"/>
  <c r="O15"/>
  <c r="N15"/>
  <c r="R14"/>
  <c r="Q14"/>
  <c r="P14"/>
  <c r="O14"/>
  <c r="N14"/>
  <c r="R13"/>
  <c r="Q13"/>
  <c r="Q12" s="1"/>
  <c r="P13"/>
  <c r="P12" s="1"/>
  <c r="P11" s="1"/>
  <c r="P10" s="1"/>
  <c r="O13"/>
  <c r="O12" s="1"/>
  <c r="N13"/>
  <c r="N12" s="1"/>
  <c r="S12"/>
  <c r="S11" s="1"/>
  <c r="S10" s="1"/>
  <c r="R12"/>
  <c r="AJ13" l="1"/>
  <c r="O11"/>
  <c r="O10" s="1"/>
  <c r="N11"/>
  <c r="N10" s="1"/>
  <c r="Q11"/>
  <c r="Q10" s="1"/>
  <c r="R11"/>
  <c r="R10" s="1"/>
</calcChain>
</file>

<file path=xl/sharedStrings.xml><?xml version="1.0" encoding="utf-8"?>
<sst xmlns="http://schemas.openxmlformats.org/spreadsheetml/2006/main" count="91" uniqueCount="66">
  <si>
    <t>GOBIERNO DEL ESTADO DE COLIMA</t>
  </si>
  <si>
    <t xml:space="preserve">Clave:
Emisión:
Versión:
Página: 1 de 1
</t>
  </si>
  <si>
    <t>Secretaria de Finanzas y Administración</t>
  </si>
  <si>
    <t xml:space="preserve">Clasificación Programática: </t>
  </si>
  <si>
    <t>Denominación del Pp:</t>
  </si>
  <si>
    <t>Eje de la Política Pública (PED):</t>
  </si>
  <si>
    <t>Unidad Presupuestal: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</si>
  <si>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</si>
  <si>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</si>
  <si>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</si>
  <si>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</si>
  <si>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</si>
  <si>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</si>
  <si>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</si>
  <si>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</si>
  <si>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</si>
  <si>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</si>
  <si>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</si>
  <si>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</si>
  <si>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</si>
  <si>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</si>
  <si>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</si>
  <si>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</si>
  <si>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</si>
  <si>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</si>
  <si>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</si>
  <si>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</si>
  <si>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</si>
  <si>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</si>
  <si>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</si>
  <si>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</si>
  <si>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</si>
  <si>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Propósito</t>
  </si>
  <si>
    <t>Porcentaje</t>
  </si>
  <si>
    <t>Componente</t>
  </si>
  <si>
    <t>Actividades</t>
  </si>
  <si>
    <t>E - Prestación de Servicios Públicos</t>
  </si>
  <si>
    <t>COMPROMISO CON LA GUBERNABILIDAD DEMOCRATICA, ORDEN Y SEGURIDAD</t>
  </si>
  <si>
    <t>DERECHOS HUMANOS</t>
  </si>
  <si>
    <t>TRANS. INT. Y ASIGN. AL SECTOR PUBLICO (Comisión Estatal de Derechos Humanos)</t>
  </si>
  <si>
    <t>Contribuir al mejoramiento integral de las condiciones de vida de los colimenses a través de políticas públicas que permitan al Estado mantener la estabilidad política con pleno respeto de las garantías
constitucionales la libertad de
expresión y los derechos humanos de los ciudadanos.</t>
  </si>
  <si>
    <t>Recomendaciones Emitidas</t>
  </si>
  <si>
    <t>Número de recomendaciones
emitidas por año</t>
  </si>
  <si>
    <t xml:space="preserve">Número absoluto </t>
  </si>
  <si>
    <t>S/D</t>
  </si>
  <si>
    <t>Proteger los Derechos Humanos Eficaz y Eficientemente. (Recibir quejas de presuntas violaciones de los mismos por actos u omisiones de autoridades administrativas estatales y municipales.
Investigar a petición de parte o
de oficio. Dirigir a la autoridad
que corresponda las
recomendaciones necesarias
que resulten de las
investigaciones de
quejas).Promover y divulgar
cultura de los derechos
humanos</t>
  </si>
  <si>
    <t>Documentos de no
Responsabilidad emitidos</t>
  </si>
  <si>
    <t>Número de documentos de no responsabilidad emitidos por año</t>
  </si>
  <si>
    <t>Operación de la Comisión de Derechos Humanos</t>
  </si>
  <si>
    <t>G089</t>
  </si>
  <si>
    <t>Quejas recibidas</t>
  </si>
  <si>
    <t>(Número de quejas atendidas
/número de quejas recibidas)
*100</t>
  </si>
  <si>
    <t xml:space="preserve">Recepción de Quejas , asesorias y gestiones </t>
  </si>
  <si>
    <t>G089A02</t>
  </si>
  <si>
    <t xml:space="preserve">Porcentaje de incremento en quejas orientación asesorias y gestiones </t>
  </si>
  <si>
    <t>(Quejas, asesorías y gestione/ número de solicitantes)*100</t>
  </si>
  <si>
    <t>Capacitacion y Difusión</t>
  </si>
  <si>
    <t>G089A03</t>
  </si>
  <si>
    <t xml:space="preserve">Incremento en activIdades de capacitacion y promoción </t>
  </si>
  <si>
    <t>Número de personas capacitadas en derechos humanos</t>
  </si>
  <si>
    <t xml:space="preserve">Actividades de apoyo administrativo </t>
  </si>
  <si>
    <t>G089A04</t>
  </si>
  <si>
    <t xml:space="preserve">Gasto ejercido </t>
  </si>
  <si>
    <t>(Gasto Ejercido/Presupuesto
Autorizado)*100</t>
  </si>
  <si>
    <t>PRESUPUESTO AUTORIZADO</t>
  </si>
  <si>
    <t>GASTO EJERCIDO</t>
  </si>
</sst>
</file>

<file path=xl/styles.xml><?xml version="1.0" encoding="utf-8"?>
<styleSheet xmlns="http://schemas.openxmlformats.org/spreadsheetml/2006/main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-&quot;$&quot;* #,##0_-;\-&quot;$&quot;* #,##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6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right" vertical="center"/>
    </xf>
    <xf numFmtId="164" fontId="4" fillId="0" borderId="3" xfId="2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2" applyNumberFormat="1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0" fontId="7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3" fontId="4" fillId="0" borderId="2" xfId="1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3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3" fontId="4" fillId="0" borderId="3" xfId="1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left" vertical="top"/>
    </xf>
    <xf numFmtId="9" fontId="4" fillId="0" borderId="3" xfId="2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0" xfId="0" applyFont="1" applyAlignment="1">
      <alignment vertical="top"/>
    </xf>
    <xf numFmtId="165" fontId="4" fillId="0" borderId="3" xfId="1" applyNumberFormat="1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top"/>
    </xf>
    <xf numFmtId="0" fontId="9" fillId="3" borderId="0" xfId="0" applyFont="1" applyFill="1" applyAlignment="1">
      <alignment horizontal="center"/>
    </xf>
    <xf numFmtId="166" fontId="10" fillId="0" borderId="3" xfId="3" applyNumberFormat="1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6" fontId="10" fillId="0" borderId="3" xfId="3" applyNumberFormat="1" applyFont="1" applyBorder="1" applyAlignment="1">
      <alignment horizontal="left" vertical="center"/>
    </xf>
    <xf numFmtId="166" fontId="2" fillId="0" borderId="0" xfId="3" applyNumberFormat="1" applyFont="1"/>
  </cellXfs>
  <cellStyles count="4">
    <cellStyle name="Millares" xfId="1" builtinId="3"/>
    <cellStyle name="Moneda" xfId="3" builtinId="4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1161520</xdr:colOff>
      <xdr:row>4</xdr:row>
      <xdr:rowOff>167979</xdr:rowOff>
    </xdr:to>
    <xdr:pic>
      <xdr:nvPicPr>
        <xdr:cNvPr id="2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47750" y="0"/>
          <a:ext cx="1161520" cy="13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ATITUD\Desktop\DEP-AREA%20FUN%20SEG%20TRIMEST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22">
          <cell r="C122">
            <v>3375000</v>
          </cell>
        </row>
        <row r="267">
          <cell r="C267">
            <v>356441.72</v>
          </cell>
          <cell r="D267">
            <v>2488025.29</v>
          </cell>
          <cell r="E267">
            <v>0</v>
          </cell>
          <cell r="F267">
            <v>0</v>
          </cell>
          <cell r="G267">
            <v>2509063.13</v>
          </cell>
        </row>
        <row r="268">
          <cell r="C268">
            <v>2091848.09</v>
          </cell>
          <cell r="D268">
            <v>2111223.91</v>
          </cell>
          <cell r="E268">
            <v>0</v>
          </cell>
          <cell r="F268">
            <v>0</v>
          </cell>
          <cell r="G268">
            <v>2465349.46</v>
          </cell>
        </row>
        <row r="269">
          <cell r="C269">
            <v>729973.61</v>
          </cell>
          <cell r="D269">
            <v>712782.53</v>
          </cell>
          <cell r="E269">
            <v>0</v>
          </cell>
          <cell r="F269">
            <v>0</v>
          </cell>
          <cell r="G269">
            <v>871414.37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17"/>
  <sheetViews>
    <sheetView tabSelected="1" topLeftCell="H1" workbookViewId="0">
      <selection activeCell="N15" sqref="N15"/>
    </sheetView>
  </sheetViews>
  <sheetFormatPr baseColWidth="10" defaultRowHeight="14.25"/>
  <cols>
    <col min="1" max="1" width="15.7109375" style="1" customWidth="1"/>
    <col min="2" max="2" width="20.7109375" style="1" customWidth="1"/>
    <col min="3" max="3" width="30.7109375" style="1" customWidth="1"/>
    <col min="4" max="4" width="25.7109375" style="1" customWidth="1"/>
    <col min="5" max="5" width="30.7109375" style="1" customWidth="1"/>
    <col min="6" max="6" width="12" style="42" customWidth="1"/>
    <col min="7" max="7" width="14.5703125" style="1" customWidth="1"/>
    <col min="8" max="8" width="10.5703125" style="1" customWidth="1"/>
    <col min="9" max="9" width="11.5703125" style="1" customWidth="1"/>
    <col min="10" max="10" width="9.85546875" style="1" bestFit="1" customWidth="1"/>
    <col min="11" max="11" width="9.85546875" style="1" customWidth="1"/>
    <col min="12" max="12" width="13.85546875" style="1" customWidth="1"/>
    <col min="13" max="13" width="17.85546875" style="1" customWidth="1"/>
    <col min="14" max="15" width="13.7109375" style="1" customWidth="1"/>
    <col min="16" max="16" width="17" style="1" customWidth="1"/>
    <col min="17" max="19" width="13.7109375" style="1" customWidth="1"/>
    <col min="20" max="35" width="8.7109375" style="1" customWidth="1"/>
    <col min="36" max="36" width="11.42578125" style="42"/>
    <col min="37" max="16384" width="11.42578125" style="1"/>
  </cols>
  <sheetData>
    <row r="1" spans="1:36" ht="35.25" customHeight="1">
      <c r="C1" s="59" t="s">
        <v>0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60" t="s">
        <v>1</v>
      </c>
      <c r="AG1" s="60"/>
      <c r="AH1" s="60"/>
      <c r="AI1" s="60"/>
    </row>
    <row r="2" spans="1:36" ht="30" customHeight="1">
      <c r="C2" s="62" t="s">
        <v>2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0"/>
      <c r="AG2" s="60"/>
      <c r="AH2" s="60"/>
      <c r="AI2" s="60"/>
    </row>
    <row r="3" spans="1:36" ht="15">
      <c r="C3" s="2" t="s">
        <v>3</v>
      </c>
      <c r="D3" s="3"/>
      <c r="E3" s="4" t="s">
        <v>36</v>
      </c>
      <c r="F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AF3" s="60"/>
      <c r="AG3" s="60"/>
      <c r="AH3" s="60"/>
      <c r="AI3" s="60"/>
    </row>
    <row r="4" spans="1:36" ht="15">
      <c r="C4" s="2" t="s">
        <v>4</v>
      </c>
      <c r="D4" s="3"/>
      <c r="E4" s="4" t="s">
        <v>38</v>
      </c>
      <c r="F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AF4" s="60"/>
      <c r="AG4" s="60"/>
      <c r="AH4" s="60"/>
      <c r="AI4" s="60"/>
    </row>
    <row r="5" spans="1:36" ht="15">
      <c r="C5" s="2" t="s">
        <v>5</v>
      </c>
      <c r="D5" s="4"/>
      <c r="E5" s="4" t="s">
        <v>37</v>
      </c>
      <c r="F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6"/>
      <c r="T5" s="6"/>
      <c r="U5" s="6"/>
      <c r="V5" s="6"/>
      <c r="AF5" s="60"/>
      <c r="AG5" s="60"/>
      <c r="AH5" s="60"/>
      <c r="AI5" s="60"/>
    </row>
    <row r="6" spans="1:36" ht="21" customHeight="1">
      <c r="C6" s="2" t="s">
        <v>6</v>
      </c>
      <c r="D6" s="7"/>
      <c r="E6" s="8" t="s">
        <v>39</v>
      </c>
      <c r="F6" s="7"/>
      <c r="H6" s="7"/>
      <c r="I6" s="7"/>
      <c r="J6" s="7"/>
      <c r="K6" s="7"/>
      <c r="L6" s="7"/>
      <c r="M6" s="7"/>
      <c r="N6" s="7"/>
      <c r="O6" s="5"/>
      <c r="P6" s="5"/>
      <c r="Q6" s="5"/>
      <c r="R6" s="6"/>
      <c r="S6" s="6"/>
      <c r="T6" s="6"/>
      <c r="U6" s="6"/>
      <c r="V6" s="6"/>
      <c r="AF6" s="61"/>
      <c r="AG6" s="61"/>
      <c r="AH6" s="61"/>
      <c r="AI6" s="61"/>
    </row>
    <row r="7" spans="1:36" ht="27" customHeight="1">
      <c r="A7" s="63" t="s">
        <v>7</v>
      </c>
      <c r="B7" s="66" t="s">
        <v>8</v>
      </c>
      <c r="C7" s="66"/>
      <c r="D7" s="66"/>
      <c r="E7" s="66"/>
      <c r="F7" s="66"/>
      <c r="G7" s="66"/>
      <c r="H7" s="67" t="s">
        <v>9</v>
      </c>
      <c r="I7" s="67"/>
      <c r="J7" s="67"/>
      <c r="K7" s="67"/>
      <c r="L7" s="67"/>
      <c r="M7" s="67"/>
      <c r="N7" s="66" t="s">
        <v>10</v>
      </c>
      <c r="O7" s="66"/>
      <c r="P7" s="66"/>
      <c r="Q7" s="66"/>
      <c r="R7" s="66"/>
      <c r="S7" s="66"/>
      <c r="T7" s="54" t="s">
        <v>11</v>
      </c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6"/>
    </row>
    <row r="8" spans="1:36" ht="21.75" customHeight="1">
      <c r="A8" s="64"/>
      <c r="B8" s="66" t="s">
        <v>12</v>
      </c>
      <c r="C8" s="66" t="s">
        <v>13</v>
      </c>
      <c r="D8" s="66" t="s">
        <v>14</v>
      </c>
      <c r="E8" s="66" t="s">
        <v>15</v>
      </c>
      <c r="F8" s="67" t="s">
        <v>16</v>
      </c>
      <c r="G8" s="67" t="s">
        <v>17</v>
      </c>
      <c r="H8" s="66" t="s">
        <v>18</v>
      </c>
      <c r="I8" s="66"/>
      <c r="J8" s="66"/>
      <c r="K8" s="66"/>
      <c r="L8" s="69" t="s">
        <v>19</v>
      </c>
      <c r="M8" s="69" t="s">
        <v>20</v>
      </c>
      <c r="N8" s="57" t="s">
        <v>21</v>
      </c>
      <c r="O8" s="63" t="s">
        <v>22</v>
      </c>
      <c r="P8" s="63" t="s">
        <v>23</v>
      </c>
      <c r="Q8" s="63" t="s">
        <v>24</v>
      </c>
      <c r="R8" s="68" t="s">
        <v>25</v>
      </c>
      <c r="S8" s="57" t="s">
        <v>26</v>
      </c>
      <c r="T8" s="54" t="s">
        <v>23</v>
      </c>
      <c r="U8" s="55"/>
      <c r="V8" s="55"/>
      <c r="W8" s="56"/>
      <c r="X8" s="54" t="s">
        <v>24</v>
      </c>
      <c r="Y8" s="55"/>
      <c r="Z8" s="55"/>
      <c r="AA8" s="56"/>
      <c r="AB8" s="51" t="s">
        <v>25</v>
      </c>
      <c r="AC8" s="52"/>
      <c r="AD8" s="52"/>
      <c r="AE8" s="53"/>
      <c r="AF8" s="54" t="s">
        <v>26</v>
      </c>
      <c r="AG8" s="55"/>
      <c r="AH8" s="55"/>
      <c r="AI8" s="56"/>
    </row>
    <row r="9" spans="1:36" ht="15">
      <c r="A9" s="65"/>
      <c r="B9" s="66"/>
      <c r="C9" s="66"/>
      <c r="D9" s="66"/>
      <c r="E9" s="66"/>
      <c r="F9" s="67"/>
      <c r="G9" s="67"/>
      <c r="H9" s="9" t="s">
        <v>27</v>
      </c>
      <c r="I9" s="9" t="s">
        <v>28</v>
      </c>
      <c r="J9" s="9" t="s">
        <v>29</v>
      </c>
      <c r="K9" s="9" t="s">
        <v>30</v>
      </c>
      <c r="L9" s="69"/>
      <c r="M9" s="69"/>
      <c r="N9" s="57"/>
      <c r="O9" s="65"/>
      <c r="P9" s="65"/>
      <c r="Q9" s="65"/>
      <c r="R9" s="68"/>
      <c r="S9" s="57"/>
      <c r="T9" s="10" t="s">
        <v>27</v>
      </c>
      <c r="U9" s="10" t="s">
        <v>28</v>
      </c>
      <c r="V9" s="10" t="s">
        <v>29</v>
      </c>
      <c r="W9" s="10" t="s">
        <v>30</v>
      </c>
      <c r="X9" s="10" t="s">
        <v>27</v>
      </c>
      <c r="Y9" s="10" t="s">
        <v>28</v>
      </c>
      <c r="Z9" s="10" t="s">
        <v>29</v>
      </c>
      <c r="AA9" s="10" t="s">
        <v>30</v>
      </c>
      <c r="AB9" s="10" t="s">
        <v>27</v>
      </c>
      <c r="AC9" s="10" t="s">
        <v>28</v>
      </c>
      <c r="AD9" s="10" t="s">
        <v>29</v>
      </c>
      <c r="AE9" s="10" t="s">
        <v>30</v>
      </c>
      <c r="AF9" s="10" t="s">
        <v>27</v>
      </c>
      <c r="AG9" s="10" t="s">
        <v>28</v>
      </c>
      <c r="AH9" s="10" t="s">
        <v>29</v>
      </c>
      <c r="AI9" s="10" t="s">
        <v>30</v>
      </c>
    </row>
    <row r="10" spans="1:36" ht="117.75" customHeight="1">
      <c r="A10" s="11" t="s">
        <v>31</v>
      </c>
      <c r="B10" s="12"/>
      <c r="C10" s="12" t="s">
        <v>40</v>
      </c>
      <c r="D10" s="12" t="s">
        <v>41</v>
      </c>
      <c r="E10" s="12" t="s">
        <v>42</v>
      </c>
      <c r="F10" s="13" t="s">
        <v>43</v>
      </c>
      <c r="G10" s="44" t="s">
        <v>44</v>
      </c>
      <c r="H10" s="14">
        <v>0</v>
      </c>
      <c r="I10" s="14">
        <v>1</v>
      </c>
      <c r="J10" s="14">
        <v>2</v>
      </c>
      <c r="K10" s="15">
        <v>8</v>
      </c>
      <c r="L10" s="48">
        <v>1</v>
      </c>
      <c r="M10" s="14"/>
      <c r="N10" s="16">
        <f>N11</f>
        <v>356441.72</v>
      </c>
      <c r="O10" s="16">
        <f t="shared" ref="O10:S10" si="0">O11</f>
        <v>2488025.29</v>
      </c>
      <c r="P10" s="16">
        <f t="shared" si="0"/>
        <v>0</v>
      </c>
      <c r="Q10" s="16">
        <f t="shared" si="0"/>
        <v>0</v>
      </c>
      <c r="R10" s="16">
        <f t="shared" si="0"/>
        <v>2509063.13</v>
      </c>
      <c r="S10" s="16">
        <f t="shared" si="0"/>
        <v>0</v>
      </c>
      <c r="T10" s="17">
        <v>6.6149945586550937E-4</v>
      </c>
      <c r="U10" s="18">
        <v>0</v>
      </c>
      <c r="V10" s="19"/>
      <c r="W10" s="20"/>
      <c r="X10" s="21">
        <v>7.0638872764811045E-4</v>
      </c>
      <c r="Y10" s="22">
        <v>0</v>
      </c>
      <c r="Z10" s="20"/>
      <c r="AA10" s="20"/>
      <c r="AB10" s="21">
        <v>0.37953886377068768</v>
      </c>
      <c r="AC10" s="22">
        <v>1.8393148041832228</v>
      </c>
      <c r="AD10" s="20"/>
      <c r="AE10" s="20"/>
      <c r="AF10" s="21">
        <v>0.87778605145925392</v>
      </c>
      <c r="AG10" s="22">
        <v>0</v>
      </c>
      <c r="AH10" s="20"/>
      <c r="AI10" s="23"/>
      <c r="AJ10" s="49">
        <f t="shared" ref="AJ10:AJ15" si="1">+H10+I10+J10+K10</f>
        <v>11</v>
      </c>
    </row>
    <row r="11" spans="1:36" ht="78" customHeight="1">
      <c r="A11" s="24" t="s">
        <v>32</v>
      </c>
      <c r="B11" s="25"/>
      <c r="C11" s="26" t="s">
        <v>45</v>
      </c>
      <c r="D11" s="12" t="s">
        <v>46</v>
      </c>
      <c r="E11" s="12" t="s">
        <v>47</v>
      </c>
      <c r="F11" s="13" t="s">
        <v>43</v>
      </c>
      <c r="G11" s="44" t="s">
        <v>44</v>
      </c>
      <c r="H11" s="14">
        <v>0</v>
      </c>
      <c r="I11" s="14">
        <v>1</v>
      </c>
      <c r="J11" s="14">
        <v>0</v>
      </c>
      <c r="K11" s="15">
        <v>0</v>
      </c>
      <c r="L11" s="48">
        <v>1</v>
      </c>
      <c r="M11" s="14"/>
      <c r="N11" s="27">
        <f t="shared" ref="N11:S11" si="2">SUM(N12:N12)</f>
        <v>356441.72</v>
      </c>
      <c r="O11" s="27">
        <f t="shared" si="2"/>
        <v>2488025.29</v>
      </c>
      <c r="P11" s="27">
        <f t="shared" si="2"/>
        <v>0</v>
      </c>
      <c r="Q11" s="27">
        <f t="shared" si="2"/>
        <v>0</v>
      </c>
      <c r="R11" s="27">
        <f t="shared" si="2"/>
        <v>2509063.13</v>
      </c>
      <c r="S11" s="27">
        <f t="shared" si="2"/>
        <v>0</v>
      </c>
      <c r="T11" s="28">
        <v>6.6149945586550937E-4</v>
      </c>
      <c r="U11" s="29">
        <v>0</v>
      </c>
      <c r="V11" s="30"/>
      <c r="W11" s="31"/>
      <c r="X11" s="32">
        <v>7.0638872764811045E-4</v>
      </c>
      <c r="Y11" s="33">
        <v>0</v>
      </c>
      <c r="Z11" s="31"/>
      <c r="AA11" s="31"/>
      <c r="AB11" s="32">
        <v>0.37953886377068768</v>
      </c>
      <c r="AC11" s="33">
        <v>1.8393148041832228</v>
      </c>
      <c r="AD11" s="31"/>
      <c r="AE11" s="31"/>
      <c r="AF11" s="32">
        <v>0.87778605145925392</v>
      </c>
      <c r="AG11" s="33">
        <v>0</v>
      </c>
      <c r="AH11" s="31"/>
      <c r="AI11" s="34"/>
      <c r="AJ11" s="49">
        <f t="shared" si="1"/>
        <v>1</v>
      </c>
    </row>
    <row r="12" spans="1:36" ht="38.25">
      <c r="A12" s="43" t="s">
        <v>34</v>
      </c>
      <c r="B12" s="35" t="s">
        <v>49</v>
      </c>
      <c r="C12" s="36" t="s">
        <v>48</v>
      </c>
      <c r="D12" s="36" t="s">
        <v>50</v>
      </c>
      <c r="E12" s="36" t="s">
        <v>51</v>
      </c>
      <c r="F12" s="13" t="s">
        <v>33</v>
      </c>
      <c r="G12" s="44">
        <v>1</v>
      </c>
      <c r="H12" s="14">
        <v>217</v>
      </c>
      <c r="I12" s="14">
        <v>238</v>
      </c>
      <c r="J12" s="14">
        <v>216</v>
      </c>
      <c r="K12" s="15">
        <v>191</v>
      </c>
      <c r="L12" s="48">
        <v>1</v>
      </c>
      <c r="M12" s="14"/>
      <c r="N12" s="37">
        <f t="shared" ref="N12:S12" si="3">N13</f>
        <v>356441.72</v>
      </c>
      <c r="O12" s="37">
        <f t="shared" si="3"/>
        <v>2488025.29</v>
      </c>
      <c r="P12" s="37">
        <f t="shared" si="3"/>
        <v>0</v>
      </c>
      <c r="Q12" s="37">
        <f t="shared" si="3"/>
        <v>0</v>
      </c>
      <c r="R12" s="37">
        <f t="shared" si="3"/>
        <v>2509063.13</v>
      </c>
      <c r="S12" s="37">
        <f t="shared" si="3"/>
        <v>0</v>
      </c>
      <c r="T12" s="17">
        <v>0</v>
      </c>
      <c r="U12" s="18">
        <v>0</v>
      </c>
      <c r="V12" s="19"/>
      <c r="W12" s="20"/>
      <c r="X12" s="21">
        <v>0</v>
      </c>
      <c r="Y12" s="22">
        <v>0</v>
      </c>
      <c r="Z12" s="20"/>
      <c r="AA12" s="20"/>
      <c r="AB12" s="21">
        <v>0.30028470184660622</v>
      </c>
      <c r="AC12" s="22">
        <v>7.0391960009619527</v>
      </c>
      <c r="AD12" s="20"/>
      <c r="AE12" s="20"/>
      <c r="AF12" s="21">
        <v>2.3547967766364173</v>
      </c>
      <c r="AG12" s="22">
        <v>0</v>
      </c>
      <c r="AH12" s="20"/>
      <c r="AI12" s="23"/>
      <c r="AJ12" s="49">
        <f t="shared" si="1"/>
        <v>862</v>
      </c>
    </row>
    <row r="13" spans="1:36" ht="38.25">
      <c r="A13" s="58" t="s">
        <v>35</v>
      </c>
      <c r="B13" s="39" t="s">
        <v>53</v>
      </c>
      <c r="C13" s="38" t="s">
        <v>52</v>
      </c>
      <c r="D13" s="38" t="s">
        <v>54</v>
      </c>
      <c r="E13" s="36" t="s">
        <v>55</v>
      </c>
      <c r="F13" s="13" t="s">
        <v>33</v>
      </c>
      <c r="G13" s="44">
        <v>1</v>
      </c>
      <c r="H13" s="14">
        <f>2653+1289</f>
        <v>3942</v>
      </c>
      <c r="I13" s="14">
        <f>2523+1224</f>
        <v>3747</v>
      </c>
      <c r="J13" s="14">
        <f>2029+899</f>
        <v>2928</v>
      </c>
      <c r="K13" s="19">
        <f>1622+962</f>
        <v>2584</v>
      </c>
      <c r="L13" s="48">
        <v>1</v>
      </c>
      <c r="M13" s="45"/>
      <c r="N13" s="40">
        <f>[1]Sheet1!C267</f>
        <v>356441.72</v>
      </c>
      <c r="O13" s="40">
        <f>[1]Sheet1!D267</f>
        <v>2488025.29</v>
      </c>
      <c r="P13" s="40">
        <f>[1]Sheet1!E267</f>
        <v>0</v>
      </c>
      <c r="Q13" s="40">
        <f>[1]Sheet1!F267</f>
        <v>0</v>
      </c>
      <c r="R13" s="40">
        <f>[1]Sheet1!G267</f>
        <v>2509063.13</v>
      </c>
      <c r="S13" s="40"/>
      <c r="T13" s="17">
        <v>0</v>
      </c>
      <c r="U13" s="18">
        <v>0</v>
      </c>
      <c r="V13" s="41"/>
      <c r="W13" s="20"/>
      <c r="X13" s="21">
        <v>0</v>
      </c>
      <c r="Y13" s="22">
        <v>0</v>
      </c>
      <c r="Z13" s="20"/>
      <c r="AA13" s="20"/>
      <c r="AB13" s="21">
        <v>0.30028470184660622</v>
      </c>
      <c r="AC13" s="22">
        <v>7.0391960009619527</v>
      </c>
      <c r="AD13" s="20"/>
      <c r="AE13" s="20"/>
      <c r="AF13" s="21">
        <v>2.3547967766364173</v>
      </c>
      <c r="AG13" s="22">
        <v>0</v>
      </c>
      <c r="AH13" s="20"/>
      <c r="AI13" s="23"/>
      <c r="AJ13" s="49">
        <f t="shared" si="1"/>
        <v>13201</v>
      </c>
    </row>
    <row r="14" spans="1:36" ht="25.5">
      <c r="A14" s="58"/>
      <c r="B14" s="39" t="s">
        <v>57</v>
      </c>
      <c r="C14" s="38" t="s">
        <v>56</v>
      </c>
      <c r="D14" s="38" t="s">
        <v>58</v>
      </c>
      <c r="E14" s="38" t="s">
        <v>59</v>
      </c>
      <c r="F14" s="13" t="s">
        <v>43</v>
      </c>
      <c r="G14" s="47">
        <v>6000</v>
      </c>
      <c r="H14" s="14">
        <v>864</v>
      </c>
      <c r="I14" s="14">
        <v>1863</v>
      </c>
      <c r="J14" s="14">
        <v>1687</v>
      </c>
      <c r="K14" s="19">
        <v>1713</v>
      </c>
      <c r="L14" s="48">
        <v>1</v>
      </c>
      <c r="M14" s="45"/>
      <c r="N14" s="40">
        <f>[1]Sheet1!C268</f>
        <v>2091848.09</v>
      </c>
      <c r="O14" s="40">
        <f>[1]Sheet1!D268</f>
        <v>2111223.91</v>
      </c>
      <c r="P14" s="40">
        <f>[1]Sheet1!E268</f>
        <v>0</v>
      </c>
      <c r="Q14" s="40">
        <f>[1]Sheet1!F268</f>
        <v>0</v>
      </c>
      <c r="R14" s="40">
        <f>[1]Sheet1!G268</f>
        <v>2465349.46</v>
      </c>
      <c r="S14" s="40"/>
      <c r="T14" s="17">
        <v>6.9239357903810178E-4</v>
      </c>
      <c r="U14" s="18">
        <v>0</v>
      </c>
      <c r="V14" s="19"/>
      <c r="W14" s="20"/>
      <c r="X14" s="21">
        <v>1.0830971310523266E-3</v>
      </c>
      <c r="Y14" s="22">
        <v>0</v>
      </c>
      <c r="Z14" s="20"/>
      <c r="AA14" s="20"/>
      <c r="AB14" s="21">
        <v>0.37810127029791712</v>
      </c>
      <c r="AC14" s="22">
        <v>1.1785509051950325</v>
      </c>
      <c r="AD14" s="20"/>
      <c r="AE14" s="20"/>
      <c r="AF14" s="21">
        <v>0.71550068786122778</v>
      </c>
      <c r="AG14" s="22">
        <v>0</v>
      </c>
      <c r="AH14" s="20"/>
      <c r="AI14" s="23"/>
      <c r="AJ14" s="49">
        <f t="shared" si="1"/>
        <v>6127</v>
      </c>
    </row>
    <row r="15" spans="1:36" ht="45" customHeight="1">
      <c r="A15" s="58"/>
      <c r="B15" s="39" t="s">
        <v>61</v>
      </c>
      <c r="C15" s="38" t="s">
        <v>60</v>
      </c>
      <c r="D15" s="38" t="s">
        <v>62</v>
      </c>
      <c r="E15" s="38" t="s">
        <v>63</v>
      </c>
      <c r="F15" s="13" t="s">
        <v>33</v>
      </c>
      <c r="G15" s="44">
        <v>1</v>
      </c>
      <c r="H15" s="50">
        <f>1719544/1719544.98</f>
        <v>0.99999943008178827</v>
      </c>
      <c r="I15" s="50">
        <f>1904794/1719544.98</f>
        <v>1.1077314185756282</v>
      </c>
      <c r="J15" s="50">
        <f>1819544/1719544.98</f>
        <v>1.0581543496466141</v>
      </c>
      <c r="K15" s="70">
        <f>2351503.35/1719544</f>
        <v>1.3675156611287644</v>
      </c>
      <c r="L15" s="48">
        <v>1</v>
      </c>
      <c r="M15" s="45"/>
      <c r="N15" s="40">
        <f>[1]Sheet1!C269</f>
        <v>729973.61</v>
      </c>
      <c r="O15" s="40">
        <f>[1]Sheet1!D269</f>
        <v>712782.53</v>
      </c>
      <c r="P15" s="40">
        <f>[1]Sheet1!E269</f>
        <v>0</v>
      </c>
      <c r="Q15" s="40">
        <f>[1]Sheet1!F269</f>
        <v>0</v>
      </c>
      <c r="R15" s="40">
        <f>[1]Sheet1!G269</f>
        <v>871414.37</v>
      </c>
      <c r="S15" s="40"/>
      <c r="T15" s="17">
        <v>9.244614539117063E-4</v>
      </c>
      <c r="U15" s="18">
        <v>0</v>
      </c>
      <c r="V15" s="19"/>
      <c r="W15" s="20"/>
      <c r="X15" s="21">
        <v>0</v>
      </c>
      <c r="Y15" s="22">
        <v>0</v>
      </c>
      <c r="Z15" s="20"/>
      <c r="AA15" s="20"/>
      <c r="AB15" s="21">
        <v>0.42580411916616789</v>
      </c>
      <c r="AC15" s="22">
        <v>1.1937614703632917</v>
      </c>
      <c r="AD15" s="20"/>
      <c r="AE15" s="20"/>
      <c r="AF15" s="21">
        <v>0.55861877293581863</v>
      </c>
      <c r="AG15" s="22">
        <v>0</v>
      </c>
      <c r="AH15" s="20"/>
      <c r="AI15" s="23"/>
      <c r="AJ15" s="49">
        <f t="shared" si="1"/>
        <v>4.5334008594327946</v>
      </c>
    </row>
    <row r="16" spans="1:36">
      <c r="C16" s="46"/>
      <c r="D16" s="46"/>
      <c r="E16" s="46"/>
      <c r="H16" s="1" t="s">
        <v>64</v>
      </c>
      <c r="L16" s="71">
        <v>6878179.9199999999</v>
      </c>
    </row>
    <row r="17" spans="8:12">
      <c r="H17" s="1" t="s">
        <v>65</v>
      </c>
      <c r="L17" s="71">
        <v>7795388.2300000004</v>
      </c>
    </row>
  </sheetData>
  <mergeCells count="30">
    <mergeCell ref="F8:F9"/>
    <mergeCell ref="P8:P9"/>
    <mergeCell ref="Q8:Q9"/>
    <mergeCell ref="R8:R9"/>
    <mergeCell ref="H8:K8"/>
    <mergeCell ref="L8:L9"/>
    <mergeCell ref="M8:M9"/>
    <mergeCell ref="N8:N9"/>
    <mergeCell ref="O8:O9"/>
    <mergeCell ref="A13:A15"/>
    <mergeCell ref="C1:L1"/>
    <mergeCell ref="M1:W1"/>
    <mergeCell ref="X1:AE1"/>
    <mergeCell ref="AF1:AI6"/>
    <mergeCell ref="C2:AE2"/>
    <mergeCell ref="A7:A9"/>
    <mergeCell ref="B7:G7"/>
    <mergeCell ref="H7:M7"/>
    <mergeCell ref="N7:S7"/>
    <mergeCell ref="T7:AI7"/>
    <mergeCell ref="G8:G9"/>
    <mergeCell ref="B8:B9"/>
    <mergeCell ref="C8:C9"/>
    <mergeCell ref="D8:D9"/>
    <mergeCell ref="E8:E9"/>
    <mergeCell ref="AB8:AE8"/>
    <mergeCell ref="AF8:AI8"/>
    <mergeCell ref="S8:S9"/>
    <mergeCell ref="T8:W8"/>
    <mergeCell ref="X8:AA8"/>
  </mergeCells>
  <pageMargins left="0.70866141732283472" right="0.70866141732283472" top="0.74803149606299213" bottom="0.74803149606299213" header="0.31496062992125984" footer="0.31496062992125984"/>
  <pageSetup paperSize="5"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CEDH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virginia</cp:lastModifiedBy>
  <cp:lastPrinted>2015-03-03T01:12:04Z</cp:lastPrinted>
  <dcterms:created xsi:type="dcterms:W3CDTF">2014-10-09T16:24:35Z</dcterms:created>
  <dcterms:modified xsi:type="dcterms:W3CDTF">2015-03-06T00:22:29Z</dcterms:modified>
</cp:coreProperties>
</file>