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/>
  </bookViews>
  <sheets>
    <sheet name="2021" sheetId="5" r:id="rId1"/>
    <sheet name="MONTO 2021" sheetId="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6" i="6"/>
  <c r="G45"/>
  <c r="G44"/>
  <c r="G43"/>
  <c r="G42"/>
  <c r="G41"/>
  <c r="G40"/>
  <c r="G39"/>
  <c r="G38"/>
  <c r="G37"/>
  <c r="H38"/>
  <c r="H39"/>
  <c r="H40"/>
  <c r="I40" s="1"/>
  <c r="H41"/>
  <c r="I41" s="1"/>
  <c r="H42"/>
  <c r="I42" s="1"/>
  <c r="H43"/>
  <c r="I43" s="1"/>
  <c r="H44"/>
  <c r="H45"/>
  <c r="H46"/>
  <c r="I46" s="1"/>
  <c r="H49"/>
  <c r="F46"/>
  <c r="F45"/>
  <c r="F44"/>
  <c r="F43"/>
  <c r="F42"/>
  <c r="F41"/>
  <c r="F40"/>
  <c r="F39"/>
  <c r="F38"/>
  <c r="F37"/>
  <c r="I37"/>
  <c r="I45"/>
  <c r="I44"/>
  <c r="H37"/>
  <c r="I38"/>
  <c r="I39"/>
  <c r="C46"/>
  <c r="C45"/>
  <c r="C44"/>
  <c r="C43"/>
  <c r="C42"/>
  <c r="C41"/>
  <c r="C40"/>
  <c r="C39"/>
  <c r="C38"/>
  <c r="C37"/>
  <c r="J31" l="1"/>
  <c r="J30"/>
  <c r="J29"/>
  <c r="J28"/>
  <c r="J27"/>
  <c r="J26"/>
  <c r="J25"/>
  <c r="J24"/>
  <c r="J23"/>
  <c r="J22"/>
  <c r="H31"/>
  <c r="H30"/>
  <c r="H29"/>
  <c r="H28"/>
  <c r="H27"/>
  <c r="H26"/>
  <c r="H25"/>
  <c r="H24"/>
  <c r="H23"/>
  <c r="H22"/>
  <c r="F32"/>
  <c r="F31"/>
  <c r="F30"/>
  <c r="F29"/>
  <c r="F28"/>
  <c r="F27"/>
  <c r="F26"/>
  <c r="F25"/>
  <c r="F24"/>
  <c r="F23"/>
  <c r="F22"/>
  <c r="D32"/>
  <c r="D31"/>
  <c r="D30"/>
  <c r="D29"/>
  <c r="D28"/>
  <c r="D27"/>
  <c r="D26"/>
  <c r="D25"/>
  <c r="D24"/>
  <c r="D23"/>
  <c r="D22"/>
  <c r="G11" i="5"/>
  <c r="J14" i="6"/>
  <c r="J13"/>
  <c r="J12"/>
  <c r="J11"/>
  <c r="J10"/>
  <c r="J9"/>
  <c r="J8"/>
  <c r="J7"/>
  <c r="J6"/>
  <c r="J5"/>
  <c r="H14"/>
  <c r="H13"/>
  <c r="H12"/>
  <c r="H11"/>
  <c r="H10"/>
  <c r="H9"/>
  <c r="H8"/>
  <c r="H7"/>
  <c r="H6"/>
  <c r="H5"/>
  <c r="F14"/>
  <c r="F13"/>
  <c r="F12"/>
  <c r="F11"/>
  <c r="F10"/>
  <c r="F9"/>
  <c r="F8"/>
  <c r="F7"/>
  <c r="F6"/>
  <c r="F5"/>
  <c r="D14"/>
  <c r="D13"/>
  <c r="D12"/>
  <c r="D11"/>
  <c r="D10"/>
  <c r="D9"/>
  <c r="D8"/>
  <c r="D7"/>
  <c r="D6"/>
  <c r="D5"/>
  <c r="G16" i="5"/>
  <c r="E15"/>
  <c r="G14" l="1"/>
  <c r="G13"/>
  <c r="G12"/>
  <c r="G10"/>
  <c r="G9"/>
  <c r="G8"/>
  <c r="G7"/>
  <c r="G6"/>
  <c r="E14"/>
  <c r="E13"/>
  <c r="E12"/>
  <c r="E11"/>
  <c r="E10"/>
  <c r="E9"/>
  <c r="E8"/>
  <c r="E6"/>
  <c r="E47" i="6"/>
  <c r="F47"/>
  <c r="C16" i="5"/>
  <c r="G47" i="6" l="1"/>
  <c r="C47"/>
  <c r="I32"/>
  <c r="G32"/>
  <c r="E32"/>
  <c r="C32"/>
  <c r="I15"/>
  <c r="G15"/>
  <c r="E15"/>
  <c r="C15"/>
  <c r="E7" i="5"/>
  <c r="J32" i="6" l="1"/>
  <c r="H32"/>
  <c r="H15"/>
  <c r="D15"/>
  <c r="J15"/>
  <c r="F15"/>
  <c r="E16" i="5"/>
  <c r="H47" i="6" l="1"/>
</calcChain>
</file>

<file path=xl/sharedStrings.xml><?xml version="1.0" encoding="utf-8"?>
<sst xmlns="http://schemas.openxmlformats.org/spreadsheetml/2006/main" count="98" uniqueCount="46">
  <si>
    <t>PORCENTAJES Y MONTOS ESTIMADOS DE PARTICIPACIONES FEDERALES CORRESPONDIENTES</t>
  </si>
  <si>
    <t>Municipio</t>
  </si>
  <si>
    <t>Fondo General de Participaciones</t>
  </si>
  <si>
    <t>Fondo de Fomento Municipal</t>
  </si>
  <si>
    <t>Fondo de Fiscalización y Recaudación</t>
  </si>
  <si>
    <t>Participación Específica del I.E.P.S</t>
  </si>
  <si>
    <t>Porcentaje</t>
  </si>
  <si>
    <t>Monto (Pesos)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</si>
  <si>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</si>
  <si>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</si>
  <si>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</si>
  <si>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</si>
  <si>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</si>
  <si>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</si>
  <si>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</si>
  <si>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</si>
  <si>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</si>
  <si>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</si>
  <si>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Sumas</t>
  </si>
  <si>
    <t xml:space="preserve">PORCENTAJES Y MONTOS ESTIMADOS DE PARTICIPACIONES FEDERALES CORRESPONDIENTE </t>
  </si>
  <si>
    <t>A LOS MUNICIPIOS PARA EL EJERCICIO FISCAL 2017</t>
  </si>
  <si>
    <t>Tenencia</t>
  </si>
  <si>
    <t>I.E.P.S. Venta Final de Gasolinas y Diesel</t>
  </si>
  <si>
    <t>Fondo de Compensación del I.S.A.N.</t>
  </si>
  <si>
    <t>Incentivos del I.S.A.N.</t>
  </si>
  <si>
    <t>Totales</t>
  </si>
  <si>
    <t>Total</t>
  </si>
  <si>
    <t xml:space="preserve">MONTOS ESTIMADOS DE LAS PARTICIPACIONES FEDERALES PARA EL ESTADO Y MUNICIPIOS </t>
  </si>
  <si>
    <t>Concepto</t>
  </si>
  <si>
    <t>%</t>
  </si>
  <si>
    <t>$</t>
  </si>
  <si>
    <t>Estado</t>
  </si>
  <si>
    <t>Impuesto Especial sobre Producción y Servicios</t>
  </si>
  <si>
    <t>Fondo de Compensación del ISAN</t>
  </si>
  <si>
    <t xml:space="preserve">Impuesto Federal Sobre Tenencia o Uso de Vehículos (Rezago) </t>
  </si>
  <si>
    <t>Impuesto Sobre Automóviles Nuevos</t>
  </si>
  <si>
    <t>Participaciones de Gasolina y Diesel</t>
  </si>
  <si>
    <r>
      <rPr>
        <sz val="9.5"/>
        <color rgb="FF000000"/>
        <rFont val="Calibri"/>
        <family val="2"/>
        <charset val="1"/>
      </rPr>
      <t xml:space="preserve">Fondo de ISR participable </t>
    </r>
    <r>
      <rPr>
        <b/>
        <sz val="9.5"/>
        <color rgb="FF000000"/>
        <rFont val="Calibri"/>
        <family val="2"/>
        <charset val="1"/>
      </rPr>
      <t>(1)</t>
    </r>
  </si>
  <si>
    <t xml:space="preserve">Estimado </t>
  </si>
  <si>
    <t>EN EL EJERCICIO FISCAL 2021</t>
  </si>
  <si>
    <t>A LOS MUNICIPIOS PARA EL EJERCICIO FISCAL 2021</t>
  </si>
  <si>
    <t>ISR Enajenación de Bienes Inmuebles</t>
  </si>
  <si>
    <t xml:space="preserve">Estimado: Acuerdo SHCP DOF 21/Dic/2020 </t>
  </si>
  <si>
    <t>Revisado MZG</t>
  </si>
  <si>
    <t xml:space="preserve">Fondo de I.S.R </t>
  </si>
  <si>
    <t>I.S.R Enajenación de Bienes Inm.</t>
  </si>
</sst>
</file>

<file path=xl/styles.xml><?xml version="1.0" encoding="utf-8"?>
<styleSheet xmlns="http://schemas.openxmlformats.org/spreadsheetml/2006/main">
  <numFmts count="4">
    <numFmt numFmtId="164" formatCode="0.000000%"/>
    <numFmt numFmtId="165" formatCode="_-* #,##0.00_-;\-* #,##0.00_-;_-* \-??_-;_-@_-"/>
    <numFmt numFmtId="166" formatCode="0.0"/>
    <numFmt numFmtId="167" formatCode="_-* #,##0_-;\-* #,##0_-;_-* \-??_-;_-@_-"/>
  </numFmts>
  <fonts count="1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2F2F2F"/>
      <name val="Arial"/>
      <family val="2"/>
      <charset val="1"/>
    </font>
    <font>
      <b/>
      <sz val="9.5"/>
      <color rgb="FF000000"/>
      <name val="Calibri"/>
      <family val="2"/>
      <charset val="1"/>
    </font>
    <font>
      <sz val="9.5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9" fillId="0" borderId="0" applyBorder="0" applyProtection="0"/>
    <xf numFmtId="9" fontId="9" fillId="0" borderId="0" applyBorder="0" applyProtection="0"/>
    <xf numFmtId="0" fontId="10" fillId="0" borderId="0"/>
  </cellStyleXfs>
  <cellXfs count="5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/>
    <xf numFmtId="164" fontId="3" fillId="0" borderId="2" xfId="2" applyNumberFormat="1" applyFont="1" applyBorder="1" applyAlignment="1" applyProtection="1">
      <alignment horizontal="center"/>
    </xf>
    <xf numFmtId="3" fontId="3" fillId="0" borderId="2" xfId="0" applyNumberFormat="1" applyFont="1" applyBorder="1"/>
    <xf numFmtId="164" fontId="3" fillId="0" borderId="2" xfId="2" applyNumberFormat="1" applyFont="1" applyBorder="1" applyAlignment="1" applyProtection="1"/>
    <xf numFmtId="165" fontId="0" fillId="0" borderId="0" xfId="1" applyFont="1" applyBorder="1" applyAlignment="1" applyProtection="1"/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/>
    <xf numFmtId="3" fontId="2" fillId="3" borderId="2" xfId="0" applyNumberFormat="1" applyFont="1" applyFill="1" applyBorder="1"/>
    <xf numFmtId="0" fontId="4" fillId="0" borderId="0" xfId="0" applyFont="1"/>
    <xf numFmtId="3" fontId="4" fillId="0" borderId="0" xfId="0" applyNumberFormat="1" applyFont="1"/>
    <xf numFmtId="0" fontId="4" fillId="0" borderId="3" xfId="0" applyFont="1" applyBorder="1"/>
    <xf numFmtId="1" fontId="3" fillId="0" borderId="2" xfId="0" applyNumberFormat="1" applyFont="1" applyBorder="1"/>
    <xf numFmtId="164" fontId="0" fillId="0" borderId="0" xfId="2" applyNumberFormat="1" applyFont="1" applyBorder="1" applyAlignment="1" applyProtection="1"/>
    <xf numFmtId="166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2" fontId="0" fillId="0" borderId="0" xfId="2" applyNumberFormat="1" applyFont="1" applyBorder="1" applyAlignment="1" applyProtection="1"/>
    <xf numFmtId="9" fontId="0" fillId="0" borderId="0" xfId="0" applyNumberFormat="1"/>
    <xf numFmtId="0" fontId="8" fillId="0" borderId="0" xfId="0" applyFont="1"/>
    <xf numFmtId="10" fontId="8" fillId="0" borderId="0" xfId="0" applyNumberFormat="1" applyFont="1"/>
    <xf numFmtId="0" fontId="7" fillId="0" borderId="0" xfId="0" applyFont="1"/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/>
    <xf numFmtId="167" fontId="3" fillId="0" borderId="0" xfId="1" applyNumberFormat="1" applyFont="1"/>
    <xf numFmtId="164" fontId="3" fillId="0" borderId="0" xfId="2" applyNumberFormat="1" applyFont="1" applyBorder="1" applyAlignment="1" applyProtection="1"/>
    <xf numFmtId="4" fontId="0" fillId="0" borderId="0" xfId="0" applyNumberFormat="1"/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4" fontId="3" fillId="0" borderId="2" xfId="2" applyNumberFormat="1" applyFont="1" applyFill="1" applyBorder="1" applyAlignment="1" applyProtection="1"/>
    <xf numFmtId="3" fontId="3" fillId="0" borderId="2" xfId="0" applyNumberFormat="1" applyFont="1" applyFill="1" applyBorder="1"/>
    <xf numFmtId="164" fontId="3" fillId="0" borderId="2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F2F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>
      <selection activeCell="C24" sqref="C24"/>
    </sheetView>
  </sheetViews>
  <sheetFormatPr baseColWidth="10" defaultColWidth="10.7109375" defaultRowHeight="15"/>
  <cols>
    <col min="1" max="1" width="2" customWidth="1"/>
    <col min="2" max="2" width="36.28515625" customWidth="1"/>
    <col min="3" max="3" width="12.28515625" customWidth="1"/>
    <col min="4" max="4" width="8" customWidth="1"/>
    <col min="5" max="5" width="12.28515625" customWidth="1"/>
    <col min="6" max="6" width="8.5703125" customWidth="1"/>
    <col min="7" max="7" width="12.28515625" customWidth="1"/>
    <col min="8" max="8" width="10.42578125" customWidth="1"/>
    <col min="9" max="9" width="12.7109375" bestFit="1" customWidth="1"/>
  </cols>
  <sheetData>
    <row r="2" spans="2:11" ht="16.5" customHeight="1">
      <c r="B2" s="48" t="s">
        <v>27</v>
      </c>
      <c r="C2" s="48"/>
      <c r="D2" s="48"/>
      <c r="E2" s="48"/>
      <c r="F2" s="48"/>
      <c r="G2" s="48"/>
    </row>
    <row r="3" spans="2:11" ht="13.9" customHeight="1">
      <c r="B3" s="48" t="s">
        <v>39</v>
      </c>
      <c r="C3" s="48"/>
      <c r="D3" s="48"/>
      <c r="E3" s="48"/>
      <c r="F3" s="48"/>
      <c r="G3" s="48"/>
    </row>
    <row r="4" spans="2:11" ht="13.9" customHeight="1">
      <c r="B4" s="49" t="s">
        <v>28</v>
      </c>
      <c r="C4" s="49" t="s">
        <v>38</v>
      </c>
      <c r="D4" s="32" t="s">
        <v>29</v>
      </c>
      <c r="E4" s="32" t="s">
        <v>30</v>
      </c>
      <c r="F4" s="32" t="s">
        <v>29</v>
      </c>
      <c r="G4" s="32" t="s">
        <v>30</v>
      </c>
    </row>
    <row r="5" spans="2:11">
      <c r="B5" s="49"/>
      <c r="C5" s="49"/>
      <c r="D5" s="32" t="s">
        <v>31</v>
      </c>
      <c r="E5" s="32" t="s">
        <v>31</v>
      </c>
      <c r="F5" s="32" t="s">
        <v>1</v>
      </c>
      <c r="G5" s="32" t="s">
        <v>1</v>
      </c>
    </row>
    <row r="6" spans="2:11">
      <c r="B6" s="24" t="s">
        <v>2</v>
      </c>
      <c r="C6" s="25">
        <v>4248854751</v>
      </c>
      <c r="D6" s="26">
        <v>0.78</v>
      </c>
      <c r="E6" s="25">
        <f>C6*D6</f>
        <v>3314106705.7800002</v>
      </c>
      <c r="F6" s="26">
        <v>0.22</v>
      </c>
      <c r="G6" s="25">
        <f t="shared" ref="G6:G14" si="0">C6*F6</f>
        <v>934748045.22000003</v>
      </c>
      <c r="H6" s="20"/>
      <c r="I6" s="18"/>
      <c r="J6" s="36"/>
      <c r="K6" s="20"/>
    </row>
    <row r="7" spans="2:11">
      <c r="B7" s="24" t="s">
        <v>3</v>
      </c>
      <c r="C7" s="25">
        <v>331795537</v>
      </c>
      <c r="D7" s="26">
        <v>0</v>
      </c>
      <c r="E7" s="25">
        <f t="shared" ref="E7" si="1">C7*D7</f>
        <v>0</v>
      </c>
      <c r="F7" s="26">
        <v>1</v>
      </c>
      <c r="G7" s="25">
        <f t="shared" si="0"/>
        <v>331795537</v>
      </c>
      <c r="H7" s="20"/>
      <c r="I7" s="18"/>
      <c r="J7" s="36"/>
      <c r="K7" s="20"/>
    </row>
    <row r="8" spans="2:11">
      <c r="B8" s="24" t="s">
        <v>4</v>
      </c>
      <c r="C8" s="25">
        <v>203537869</v>
      </c>
      <c r="D8" s="26">
        <v>0.78</v>
      </c>
      <c r="E8" s="25">
        <f t="shared" ref="E8:E14" si="2">C8*D8</f>
        <v>158759537.81999999</v>
      </c>
      <c r="F8" s="26">
        <v>0.22</v>
      </c>
      <c r="G8" s="25">
        <f t="shared" si="0"/>
        <v>44778331.18</v>
      </c>
      <c r="H8" s="20"/>
      <c r="I8" s="18"/>
      <c r="J8" s="36"/>
      <c r="K8" s="20"/>
    </row>
    <row r="9" spans="2:11">
      <c r="B9" s="24" t="s">
        <v>32</v>
      </c>
      <c r="C9" s="25">
        <v>86323945</v>
      </c>
      <c r="D9" s="26">
        <v>0.78</v>
      </c>
      <c r="E9" s="25">
        <f t="shared" si="2"/>
        <v>67332677.100000009</v>
      </c>
      <c r="F9" s="26">
        <v>0.22</v>
      </c>
      <c r="G9" s="25">
        <f t="shared" si="0"/>
        <v>18991267.899999999</v>
      </c>
      <c r="H9" s="20"/>
      <c r="I9" s="18"/>
      <c r="J9" s="36"/>
      <c r="K9" s="20"/>
    </row>
    <row r="10" spans="2:11">
      <c r="B10" s="24" t="s">
        <v>33</v>
      </c>
      <c r="C10" s="25">
        <v>16711128</v>
      </c>
      <c r="D10" s="26">
        <v>0.8</v>
      </c>
      <c r="E10" s="25">
        <f t="shared" si="2"/>
        <v>13368902.4</v>
      </c>
      <c r="F10" s="26">
        <v>0.2</v>
      </c>
      <c r="G10" s="25">
        <f t="shared" si="0"/>
        <v>3342225.6</v>
      </c>
      <c r="H10" s="20"/>
      <c r="I10" s="18"/>
      <c r="J10" s="36"/>
      <c r="K10" s="20"/>
    </row>
    <row r="11" spans="2:11" ht="25.5">
      <c r="B11" s="41" t="s">
        <v>34</v>
      </c>
      <c r="C11" s="25">
        <v>4650</v>
      </c>
      <c r="D11" s="26">
        <v>0.8</v>
      </c>
      <c r="E11" s="25">
        <f t="shared" si="2"/>
        <v>3720</v>
      </c>
      <c r="F11" s="26">
        <v>0.2</v>
      </c>
      <c r="G11" s="25">
        <f t="shared" si="0"/>
        <v>930</v>
      </c>
      <c r="H11" s="20"/>
      <c r="I11" s="18"/>
      <c r="J11" s="36"/>
      <c r="K11" s="20"/>
    </row>
    <row r="12" spans="2:11">
      <c r="B12" s="24" t="s">
        <v>35</v>
      </c>
      <c r="C12" s="25">
        <v>43706482</v>
      </c>
      <c r="D12" s="26">
        <v>0.8</v>
      </c>
      <c r="E12" s="25">
        <f t="shared" si="2"/>
        <v>34965185.600000001</v>
      </c>
      <c r="F12" s="26">
        <v>0.2</v>
      </c>
      <c r="G12" s="25">
        <f t="shared" si="0"/>
        <v>8741296.4000000004</v>
      </c>
      <c r="H12" s="20"/>
      <c r="I12" s="18"/>
      <c r="J12" s="36"/>
      <c r="K12" s="20"/>
    </row>
    <row r="13" spans="2:11">
      <c r="B13" s="24" t="s">
        <v>36</v>
      </c>
      <c r="C13" s="25">
        <v>208477869</v>
      </c>
      <c r="D13" s="26">
        <v>0.8</v>
      </c>
      <c r="E13" s="25">
        <f t="shared" si="2"/>
        <v>166782295.20000002</v>
      </c>
      <c r="F13" s="26">
        <v>0.2</v>
      </c>
      <c r="G13" s="25">
        <f t="shared" si="0"/>
        <v>41695573.800000004</v>
      </c>
      <c r="H13" s="20"/>
      <c r="I13" s="18"/>
      <c r="J13" s="36"/>
      <c r="K13" s="20"/>
    </row>
    <row r="14" spans="2:11">
      <c r="B14" s="24" t="s">
        <v>41</v>
      </c>
      <c r="C14" s="25">
        <v>9404002</v>
      </c>
      <c r="D14" s="26">
        <v>0.78</v>
      </c>
      <c r="E14" s="25">
        <f t="shared" si="2"/>
        <v>7335121.5600000005</v>
      </c>
      <c r="F14" s="26">
        <v>0.22</v>
      </c>
      <c r="G14" s="25">
        <f t="shared" si="0"/>
        <v>2068880.44</v>
      </c>
      <c r="H14" s="21"/>
      <c r="I14" s="18"/>
      <c r="J14" s="36"/>
      <c r="K14" s="20"/>
    </row>
    <row r="15" spans="2:11">
      <c r="B15" s="37" t="s">
        <v>37</v>
      </c>
      <c r="C15" s="38">
        <v>407152383</v>
      </c>
      <c r="D15" s="39"/>
      <c r="E15" s="38">
        <f>C15-G15</f>
        <v>291094989</v>
      </c>
      <c r="F15" s="40"/>
      <c r="G15" s="38">
        <v>116057394</v>
      </c>
      <c r="H15" s="21"/>
      <c r="I15" s="18"/>
      <c r="J15" s="36"/>
      <c r="K15" s="20"/>
    </row>
    <row r="16" spans="2:11">
      <c r="B16" s="27" t="s">
        <v>26</v>
      </c>
      <c r="C16" s="28">
        <f>SUM(C6:C15)</f>
        <v>5555968616</v>
      </c>
      <c r="D16" s="29"/>
      <c r="E16" s="28">
        <f>SUM(E6:E15)</f>
        <v>4053749134.46</v>
      </c>
      <c r="F16" s="30"/>
      <c r="G16" s="28">
        <f>SUM(G6:G15)</f>
        <v>1502219481.5400002</v>
      </c>
      <c r="H16" s="22"/>
    </row>
    <row r="18" spans="2:3">
      <c r="B18" s="23" t="s">
        <v>42</v>
      </c>
    </row>
    <row r="19" spans="2:3">
      <c r="B19" t="s">
        <v>43</v>
      </c>
    </row>
    <row r="21" spans="2:3">
      <c r="C21" s="18"/>
    </row>
  </sheetData>
  <mergeCells count="4">
    <mergeCell ref="B2:G2"/>
    <mergeCell ref="B3:G3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opLeftCell="B32" zoomScale="148" zoomScaleNormal="148" workbookViewId="0">
      <selection activeCell="F12" sqref="F12"/>
    </sheetView>
  </sheetViews>
  <sheetFormatPr baseColWidth="10" defaultColWidth="10.7109375" defaultRowHeight="15"/>
  <cols>
    <col min="1" max="1" width="11.5703125" hidden="1" customWidth="1"/>
    <col min="2" max="2" width="15.28515625" customWidth="1"/>
    <col min="3" max="3" width="11.140625" customWidth="1"/>
    <col min="4" max="4" width="13.5703125" customWidth="1"/>
    <col min="5" max="5" width="11.5703125" customWidth="1"/>
    <col min="6" max="6" width="13.42578125" customWidth="1"/>
    <col min="7" max="7" width="14" customWidth="1"/>
    <col min="8" max="8" width="12" customWidth="1"/>
    <col min="9" max="9" width="11" customWidth="1"/>
    <col min="10" max="10" width="13.28515625" customWidth="1"/>
    <col min="11" max="11" width="14" customWidth="1"/>
  </cols>
  <sheetData>
    <row r="1" spans="2:14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2:14">
      <c r="B2" s="46" t="s">
        <v>40</v>
      </c>
      <c r="C2" s="46"/>
      <c r="D2" s="46"/>
      <c r="E2" s="46"/>
      <c r="F2" s="46"/>
      <c r="G2" s="46"/>
      <c r="H2" s="46"/>
      <c r="I2" s="46"/>
      <c r="J2" s="46"/>
    </row>
    <row r="3" spans="2:14" ht="32.25" customHeight="1">
      <c r="B3" s="47" t="s">
        <v>1</v>
      </c>
      <c r="C3" s="47" t="s">
        <v>2</v>
      </c>
      <c r="D3" s="47"/>
      <c r="E3" s="47" t="s">
        <v>3</v>
      </c>
      <c r="F3" s="47"/>
      <c r="G3" s="47" t="s">
        <v>4</v>
      </c>
      <c r="H3" s="47"/>
      <c r="I3" s="47" t="s">
        <v>5</v>
      </c>
      <c r="J3" s="47"/>
    </row>
    <row r="4" spans="2:14">
      <c r="B4" s="47"/>
      <c r="C4" s="1" t="s">
        <v>6</v>
      </c>
      <c r="D4" s="31" t="s">
        <v>7</v>
      </c>
      <c r="E4" s="1" t="s">
        <v>6</v>
      </c>
      <c r="F4" s="31" t="s">
        <v>7</v>
      </c>
      <c r="G4" s="1" t="s">
        <v>6</v>
      </c>
      <c r="H4" s="31" t="s">
        <v>7</v>
      </c>
      <c r="I4" s="1" t="s">
        <v>6</v>
      </c>
      <c r="J4" s="31" t="s">
        <v>7</v>
      </c>
    </row>
    <row r="5" spans="2:14">
      <c r="B5" s="2" t="s">
        <v>8</v>
      </c>
      <c r="C5" s="3">
        <v>5.0522299999999999E-2</v>
      </c>
      <c r="D5" s="4">
        <f t="shared" ref="D5:D14" si="0">$D$16*C5</f>
        <v>47225621.165018409</v>
      </c>
      <c r="E5" s="5">
        <v>4.9778959999999997E-2</v>
      </c>
      <c r="F5" s="4">
        <f t="shared" ref="F5:F14" si="1">$F$16*E5</f>
        <v>16516436.76450152</v>
      </c>
      <c r="G5" s="5">
        <v>4.7246900000000001E-2</v>
      </c>
      <c r="H5" s="4">
        <f t="shared" ref="H5:H14" si="2">$H$16*G5</f>
        <v>2115637.3354283422</v>
      </c>
      <c r="I5" s="5">
        <v>5.2973649999999997E-2</v>
      </c>
      <c r="J5" s="4">
        <f t="shared" ref="J5:J14" si="3">$J$16*I5</f>
        <v>1006036.7787908348</v>
      </c>
    </row>
    <row r="6" spans="2:14">
      <c r="B6" s="2" t="s">
        <v>9</v>
      </c>
      <c r="C6" s="3">
        <v>0.19413196999999999</v>
      </c>
      <c r="D6" s="4">
        <f t="shared" si="0"/>
        <v>181464479.47220767</v>
      </c>
      <c r="E6" s="5">
        <v>0.2093062</v>
      </c>
      <c r="F6" s="4">
        <f t="shared" si="1"/>
        <v>69446863.0264294</v>
      </c>
      <c r="G6" s="5">
        <v>0.18570059999999999</v>
      </c>
      <c r="H6" s="4">
        <f t="shared" si="2"/>
        <v>8315362.967124708</v>
      </c>
      <c r="I6" s="5">
        <v>0.14963739000000001</v>
      </c>
      <c r="J6" s="4">
        <f t="shared" si="3"/>
        <v>2841803.7613467812</v>
      </c>
    </row>
    <row r="7" spans="2:14">
      <c r="B7" s="2" t="s">
        <v>10</v>
      </c>
      <c r="C7" s="3">
        <v>4.8104330000000001E-2</v>
      </c>
      <c r="D7" s="4">
        <f t="shared" si="0"/>
        <v>44965428.434117801</v>
      </c>
      <c r="E7" s="5">
        <v>4.3708919999999998E-2</v>
      </c>
      <c r="F7" s="4">
        <f t="shared" si="1"/>
        <v>14502424.583090039</v>
      </c>
      <c r="G7" s="5">
        <v>6.0543050000000001E-2</v>
      </c>
      <c r="H7" s="4">
        <f t="shared" si="2"/>
        <v>2711016.7435472989</v>
      </c>
      <c r="I7" s="5">
        <v>6.3076610000000005E-2</v>
      </c>
      <c r="J7" s="4">
        <f t="shared" si="3"/>
        <v>1197904.798733819</v>
      </c>
    </row>
    <row r="8" spans="2:14">
      <c r="B8" s="2" t="s">
        <v>11</v>
      </c>
      <c r="C8" s="3">
        <v>4.3240720000000003E-2</v>
      </c>
      <c r="D8" s="4">
        <f t="shared" si="0"/>
        <v>40419178.493905365</v>
      </c>
      <c r="E8" s="5">
        <v>4.4846900000000002E-2</v>
      </c>
      <c r="F8" s="4">
        <f t="shared" si="1"/>
        <v>14880001.268285301</v>
      </c>
      <c r="G8" s="5">
        <v>4.5653100000000002E-2</v>
      </c>
      <c r="H8" s="4">
        <f t="shared" si="2"/>
        <v>2044269.6311936581</v>
      </c>
      <c r="I8" s="5">
        <v>5.6665060000000003E-2</v>
      </c>
      <c r="J8" s="4">
        <f t="shared" si="3"/>
        <v>1076141.3350295739</v>
      </c>
    </row>
    <row r="9" spans="2:14">
      <c r="B9" s="2" t="s">
        <v>12</v>
      </c>
      <c r="C9" s="3">
        <v>5.277486E-2</v>
      </c>
      <c r="D9" s="4">
        <f t="shared" si="0"/>
        <v>49331197.22175917</v>
      </c>
      <c r="E9" s="5">
        <v>4.9033E-2</v>
      </c>
      <c r="F9" s="4">
        <f t="shared" si="1"/>
        <v>16268930.565721</v>
      </c>
      <c r="G9" s="5">
        <v>4.9481940000000002E-2</v>
      </c>
      <c r="H9" s="4">
        <f t="shared" si="2"/>
        <v>2215718.6967488891</v>
      </c>
      <c r="I9" s="5">
        <v>6.176413E-2</v>
      </c>
      <c r="J9" s="4">
        <f t="shared" si="3"/>
        <v>1172979.1394404268</v>
      </c>
    </row>
    <row r="10" spans="2:14">
      <c r="B10" s="2" t="s">
        <v>13</v>
      </c>
      <c r="C10" s="3">
        <v>6.2918080000000001E-2</v>
      </c>
      <c r="D10" s="4">
        <f t="shared" si="0"/>
        <v>58812552.288995579</v>
      </c>
      <c r="E10" s="5">
        <v>6.0016310000000003E-2</v>
      </c>
      <c r="F10" s="4">
        <f t="shared" si="1"/>
        <v>19913143.805208471</v>
      </c>
      <c r="G10" s="5">
        <v>7.6025319999999993E-2</v>
      </c>
      <c r="H10" s="4">
        <f t="shared" si="2"/>
        <v>3404286.9570254772</v>
      </c>
      <c r="I10" s="5">
        <v>8.5517899999999994E-2</v>
      </c>
      <c r="J10" s="4">
        <f t="shared" si="3"/>
        <v>1624093.3491454097</v>
      </c>
    </row>
    <row r="11" spans="2:14">
      <c r="B11" s="2" t="s">
        <v>14</v>
      </c>
      <c r="C11" s="3">
        <v>0.21391193999999999</v>
      </c>
      <c r="D11" s="4">
        <f t="shared" si="0"/>
        <v>199953767.76421794</v>
      </c>
      <c r="E11" s="5">
        <v>0.22828105000000001</v>
      </c>
      <c r="F11" s="4">
        <f t="shared" si="1"/>
        <v>75742633.571673855</v>
      </c>
      <c r="G11" s="5">
        <v>0.19988268000000001</v>
      </c>
      <c r="H11" s="4">
        <f t="shared" si="2"/>
        <v>8950412.8421859629</v>
      </c>
      <c r="I11" s="5">
        <v>0.16377140000000001</v>
      </c>
      <c r="J11" s="4">
        <f t="shared" si="3"/>
        <v>3110226.5317580597</v>
      </c>
    </row>
    <row r="12" spans="2:14">
      <c r="B12" s="2" t="s">
        <v>15</v>
      </c>
      <c r="C12" s="3">
        <v>5.9654220000000001E-2</v>
      </c>
      <c r="D12" s="4">
        <f t="shared" si="0"/>
        <v>55761665.53412383</v>
      </c>
      <c r="E12" s="5">
        <v>4.2763929999999999E-2</v>
      </c>
      <c r="F12" s="4">
        <f t="shared" si="1"/>
        <v>14188881.11858041</v>
      </c>
      <c r="G12" s="5">
        <v>7.0451189999999997E-2</v>
      </c>
      <c r="H12" s="4">
        <f t="shared" si="2"/>
        <v>3154686.7178451042</v>
      </c>
      <c r="I12" s="5">
        <v>9.7285899999999995E-2</v>
      </c>
      <c r="J12" s="4">
        <f t="shared" si="3"/>
        <v>1847582.5897926097</v>
      </c>
    </row>
    <row r="13" spans="2:14">
      <c r="B13" s="2" t="s">
        <v>16</v>
      </c>
      <c r="C13" s="3">
        <v>0.14168330000000001</v>
      </c>
      <c r="D13" s="4">
        <f t="shared" si="0"/>
        <v>132438187.71531884</v>
      </c>
      <c r="E13" s="5">
        <v>0.14316124</v>
      </c>
      <c r="F13" s="4">
        <f t="shared" si="1"/>
        <v>47500260.503385879</v>
      </c>
      <c r="G13" s="5">
        <v>0.12721437999999999</v>
      </c>
      <c r="H13" s="4">
        <f t="shared" si="2"/>
        <v>5696447.6384983677</v>
      </c>
      <c r="I13" s="5">
        <v>0.1274515</v>
      </c>
      <c r="J13" s="4">
        <f t="shared" si="3"/>
        <v>2420465.5807568496</v>
      </c>
      <c r="K13" s="6"/>
    </row>
    <row r="14" spans="2:14">
      <c r="B14" s="2" t="s">
        <v>17</v>
      </c>
      <c r="C14" s="3">
        <v>0.13305828</v>
      </c>
      <c r="D14" s="4">
        <f t="shared" si="0"/>
        <v>124375967.13033542</v>
      </c>
      <c r="E14" s="5">
        <v>0.12910348999999999</v>
      </c>
      <c r="F14" s="4">
        <f t="shared" si="1"/>
        <v>42835961.793124124</v>
      </c>
      <c r="G14" s="5">
        <v>0.13780084000000001</v>
      </c>
      <c r="H14" s="4">
        <f t="shared" si="2"/>
        <v>6170491.6504021911</v>
      </c>
      <c r="I14" s="5">
        <v>0.14185645999999999</v>
      </c>
      <c r="J14" s="4">
        <f t="shared" si="3"/>
        <v>2694034.0352056334</v>
      </c>
    </row>
    <row r="15" spans="2:14">
      <c r="B15" s="7" t="s">
        <v>18</v>
      </c>
      <c r="C15" s="8">
        <f t="shared" ref="C15:J15" si="4">SUM(C5:C14)</f>
        <v>1</v>
      </c>
      <c r="D15" s="9">
        <f t="shared" si="4"/>
        <v>934748045.21999991</v>
      </c>
      <c r="E15" s="8">
        <f t="shared" si="4"/>
        <v>1</v>
      </c>
      <c r="F15" s="9">
        <f t="shared" si="4"/>
        <v>331795537.00000006</v>
      </c>
      <c r="G15" s="8">
        <f t="shared" si="4"/>
        <v>1</v>
      </c>
      <c r="H15" s="9">
        <f t="shared" si="4"/>
        <v>44778331.179999992</v>
      </c>
      <c r="I15" s="8">
        <f t="shared" si="4"/>
        <v>0.99999999999999989</v>
      </c>
      <c r="J15" s="9">
        <f t="shared" si="4"/>
        <v>18991267.899999999</v>
      </c>
    </row>
    <row r="16" spans="2:14">
      <c r="B16" s="10"/>
      <c r="C16" s="10"/>
      <c r="D16" s="11">
        <v>934748045.22000003</v>
      </c>
      <c r="E16" s="10"/>
      <c r="F16" s="11">
        <v>331795537</v>
      </c>
      <c r="G16" s="10"/>
      <c r="H16" s="11">
        <v>44778331.18</v>
      </c>
      <c r="I16" s="10"/>
      <c r="J16" s="11">
        <v>18991267.899999999</v>
      </c>
      <c r="K16" s="18"/>
      <c r="L16" s="18"/>
      <c r="M16" s="18"/>
      <c r="N16" s="18"/>
    </row>
    <row r="17" spans="2:11" hidden="1">
      <c r="B17" s="45" t="s">
        <v>19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2:11" hidden="1">
      <c r="B18" s="45" t="s">
        <v>20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11" hidden="1">
      <c r="B19" s="12"/>
      <c r="C19" s="10"/>
      <c r="D19" s="11"/>
      <c r="E19" s="10"/>
      <c r="F19" s="11"/>
      <c r="G19" s="10"/>
      <c r="H19" s="11"/>
      <c r="I19" s="10"/>
      <c r="J19" s="11"/>
    </row>
    <row r="20" spans="2:11" ht="29.25" customHeight="1">
      <c r="B20" s="47" t="s">
        <v>1</v>
      </c>
      <c r="C20" s="47" t="s">
        <v>21</v>
      </c>
      <c r="D20" s="47"/>
      <c r="E20" s="47" t="s">
        <v>22</v>
      </c>
      <c r="F20" s="47"/>
      <c r="G20" s="47" t="s">
        <v>23</v>
      </c>
      <c r="H20" s="47"/>
      <c r="I20" s="47" t="s">
        <v>24</v>
      </c>
      <c r="J20" s="47"/>
    </row>
    <row r="21" spans="2:11">
      <c r="B21" s="47"/>
      <c r="C21" s="1" t="s">
        <v>6</v>
      </c>
      <c r="D21" s="31" t="s">
        <v>7</v>
      </c>
      <c r="E21" s="1" t="s">
        <v>6</v>
      </c>
      <c r="F21" s="31" t="s">
        <v>7</v>
      </c>
      <c r="G21" s="1" t="s">
        <v>6</v>
      </c>
      <c r="H21" s="31" t="s">
        <v>7</v>
      </c>
      <c r="I21" s="1" t="s">
        <v>6</v>
      </c>
      <c r="J21" s="31" t="s">
        <v>7</v>
      </c>
    </row>
    <row r="22" spans="2:11">
      <c r="B22" s="2" t="s">
        <v>8</v>
      </c>
      <c r="C22" s="5">
        <v>7.2111999999999996E-2</v>
      </c>
      <c r="D22" s="13">
        <f t="shared" ref="D22:D31" si="5">C22*$D$33</f>
        <v>67.064160000000001</v>
      </c>
      <c r="E22" s="5">
        <v>6.3628260000000006E-2</v>
      </c>
      <c r="F22" s="4">
        <f t="shared" ref="F22:F31" si="6">$F$33*E22</f>
        <v>2653016.8105955888</v>
      </c>
      <c r="G22" s="5">
        <v>5.5682309999999999E-2</v>
      </c>
      <c r="H22" s="4">
        <f t="shared" ref="H22:H31" si="7">$H$33*G22</f>
        <v>186102.841949136</v>
      </c>
      <c r="I22" s="5">
        <v>5.5682309999999999E-2</v>
      </c>
      <c r="J22" s="4">
        <f t="shared" ref="J22:J31" si="8">$J$33*I22</f>
        <v>486735.575946684</v>
      </c>
    </row>
    <row r="23" spans="2:11">
      <c r="B23" s="2" t="s">
        <v>9</v>
      </c>
      <c r="C23" s="5">
        <v>0.11888648</v>
      </c>
      <c r="D23" s="13">
        <f t="shared" si="5"/>
        <v>110.5644264</v>
      </c>
      <c r="E23" s="5">
        <v>0.15752357</v>
      </c>
      <c r="F23" s="4">
        <f t="shared" si="6"/>
        <v>6568035.6381744668</v>
      </c>
      <c r="G23" s="5">
        <v>0.17530641999999999</v>
      </c>
      <c r="H23" s="4">
        <f t="shared" si="7"/>
        <v>585913.604768352</v>
      </c>
      <c r="I23" s="5">
        <v>0.17530641999999999</v>
      </c>
      <c r="J23" s="4">
        <f t="shared" si="8"/>
        <v>1532405.3780428879</v>
      </c>
    </row>
    <row r="24" spans="2:11">
      <c r="B24" s="2" t="s">
        <v>10</v>
      </c>
      <c r="C24" s="5">
        <v>6.0393490000000001E-2</v>
      </c>
      <c r="D24" s="13">
        <f t="shared" si="5"/>
        <v>56.165945700000002</v>
      </c>
      <c r="E24" s="5">
        <v>5.0941550000000002E-2</v>
      </c>
      <c r="F24" s="4">
        <f t="shared" si="6"/>
        <v>2124037.1575113903</v>
      </c>
      <c r="G24" s="5">
        <v>5.6315619999999997E-2</v>
      </c>
      <c r="H24" s="4">
        <f t="shared" si="7"/>
        <v>188219.50684387199</v>
      </c>
      <c r="I24" s="5">
        <v>5.6315619999999997E-2</v>
      </c>
      <c r="J24" s="4">
        <f t="shared" si="8"/>
        <v>492271.52636976802</v>
      </c>
    </row>
    <row r="25" spans="2:11">
      <c r="B25" s="2" t="s">
        <v>11</v>
      </c>
      <c r="C25" s="5">
        <v>6.1499749999999999E-2</v>
      </c>
      <c r="D25" s="13">
        <f t="shared" si="5"/>
        <v>57.194767499999998</v>
      </c>
      <c r="E25" s="5">
        <v>5.9052340000000002E-2</v>
      </c>
      <c r="F25" s="4">
        <f t="shared" si="6"/>
        <v>2462221.2005326925</v>
      </c>
      <c r="G25" s="5">
        <v>5.057358E-2</v>
      </c>
      <c r="H25" s="4">
        <f t="shared" si="7"/>
        <v>169028.31375964801</v>
      </c>
      <c r="I25" s="5">
        <v>5.057358E-2</v>
      </c>
      <c r="J25" s="4">
        <f t="shared" si="8"/>
        <v>442078.65278911201</v>
      </c>
    </row>
    <row r="26" spans="2:11">
      <c r="B26" s="2" t="s">
        <v>12</v>
      </c>
      <c r="C26" s="5">
        <v>8.7960250000000004E-2</v>
      </c>
      <c r="D26" s="13">
        <f t="shared" si="5"/>
        <v>81.8030325</v>
      </c>
      <c r="E26" s="5">
        <v>8.3785239999999997E-2</v>
      </c>
      <c r="F26" s="4">
        <f t="shared" si="6"/>
        <v>3493473.6577707124</v>
      </c>
      <c r="G26" s="5">
        <v>5.1022060000000001E-2</v>
      </c>
      <c r="H26" s="4">
        <f t="shared" si="7"/>
        <v>170527.235096736</v>
      </c>
      <c r="I26" s="5">
        <v>5.1022060000000001E-2</v>
      </c>
      <c r="J26" s="4">
        <f t="shared" si="8"/>
        <v>445998.94939858402</v>
      </c>
    </row>
    <row r="27" spans="2:11">
      <c r="B27" s="2" t="s">
        <v>13</v>
      </c>
      <c r="C27" s="5">
        <v>6.0685580000000003E-2</v>
      </c>
      <c r="D27" s="13">
        <f t="shared" si="5"/>
        <v>56.4375894</v>
      </c>
      <c r="E27" s="5">
        <v>2.2687289999999999E-2</v>
      </c>
      <c r="F27" s="4">
        <f t="shared" si="6"/>
        <v>945959.5745170021</v>
      </c>
      <c r="G27" s="5">
        <v>7.2128709999999999E-2</v>
      </c>
      <c r="H27" s="4">
        <f t="shared" si="7"/>
        <v>241070.42105697599</v>
      </c>
      <c r="I27" s="5">
        <v>7.2128709999999999E-2</v>
      </c>
      <c r="J27" s="4">
        <f t="shared" si="8"/>
        <v>630498.43305964407</v>
      </c>
    </row>
    <row r="28" spans="2:11">
      <c r="B28" s="2" t="s">
        <v>14</v>
      </c>
      <c r="C28" s="5">
        <v>0.13360716</v>
      </c>
      <c r="D28" s="13">
        <f t="shared" si="5"/>
        <v>124.2546588</v>
      </c>
      <c r="E28" s="5">
        <v>0.18162590000000001</v>
      </c>
      <c r="F28" s="4">
        <f t="shared" si="6"/>
        <v>7572996.1174414214</v>
      </c>
      <c r="G28" s="5">
        <v>0.19070134</v>
      </c>
      <c r="H28" s="4">
        <f t="shared" si="7"/>
        <v>637366.90050230396</v>
      </c>
      <c r="I28" s="5">
        <v>0.19070134</v>
      </c>
      <c r="J28" s="4">
        <f t="shared" si="8"/>
        <v>1666976.9368171759</v>
      </c>
    </row>
    <row r="29" spans="2:11">
      <c r="B29" s="2" t="s">
        <v>15</v>
      </c>
      <c r="C29" s="5">
        <v>6.6385650000000004E-2</v>
      </c>
      <c r="D29" s="13">
        <f t="shared" si="5"/>
        <v>61.738654500000003</v>
      </c>
      <c r="E29" s="5">
        <v>3.0870140000000001E-2</v>
      </c>
      <c r="F29" s="4">
        <f t="shared" si="6"/>
        <v>1287148.2005863322</v>
      </c>
      <c r="G29" s="5">
        <v>7.8519350000000002E-2</v>
      </c>
      <c r="H29" s="4">
        <f t="shared" si="7"/>
        <v>262429.38166536001</v>
      </c>
      <c r="I29" s="5">
        <v>7.8519350000000002E-2</v>
      </c>
      <c r="J29" s="4">
        <f t="shared" si="8"/>
        <v>686360.9114853401</v>
      </c>
    </row>
    <row r="30" spans="2:11">
      <c r="B30" s="2" t="s">
        <v>16</v>
      </c>
      <c r="C30" s="5">
        <v>0.19766459</v>
      </c>
      <c r="D30" s="13">
        <f t="shared" si="5"/>
        <v>183.82806869999999</v>
      </c>
      <c r="E30" s="5">
        <v>0.20260840999999999</v>
      </c>
      <c r="F30" s="4">
        <f t="shared" si="6"/>
        <v>8447873.9116556589</v>
      </c>
      <c r="G30" s="5">
        <v>0.14067346</v>
      </c>
      <c r="H30" s="4">
        <f t="shared" si="7"/>
        <v>470162.43925257603</v>
      </c>
      <c r="I30" s="5">
        <v>0.14067346</v>
      </c>
      <c r="J30" s="4">
        <f t="shared" si="8"/>
        <v>1229668.409473544</v>
      </c>
    </row>
    <row r="31" spans="2:11">
      <c r="B31" s="2" t="s">
        <v>17</v>
      </c>
      <c r="C31" s="5">
        <v>0.14080504999999999</v>
      </c>
      <c r="D31" s="13">
        <f t="shared" si="5"/>
        <v>130.94869649999998</v>
      </c>
      <c r="E31" s="5">
        <v>0.1472773</v>
      </c>
      <c r="F31" s="4">
        <f t="shared" si="6"/>
        <v>6140811.5312147411</v>
      </c>
      <c r="G31" s="5">
        <v>0.12907715</v>
      </c>
      <c r="H31" s="4">
        <f t="shared" si="7"/>
        <v>431404.95510503999</v>
      </c>
      <c r="I31" s="5">
        <v>0.12907715</v>
      </c>
      <c r="J31" s="4">
        <f t="shared" si="8"/>
        <v>1128301.62661726</v>
      </c>
    </row>
    <row r="32" spans="2:11">
      <c r="B32" s="7" t="s">
        <v>25</v>
      </c>
      <c r="C32" s="8">
        <f t="shared" ref="C32:J32" si="9">SUM(C22:C31)</f>
        <v>1</v>
      </c>
      <c r="D32" s="9">
        <f>SUM(D22:D31)</f>
        <v>930.00000000000011</v>
      </c>
      <c r="E32" s="8">
        <f t="shared" si="9"/>
        <v>1</v>
      </c>
      <c r="F32" s="9">
        <f>SUM(F22:F31)</f>
        <v>41695573.800000004</v>
      </c>
      <c r="G32" s="8">
        <f t="shared" si="9"/>
        <v>0.99999999999999989</v>
      </c>
      <c r="H32" s="9">
        <f t="shared" si="9"/>
        <v>3342225.6000000006</v>
      </c>
      <c r="I32" s="8">
        <f t="shared" si="9"/>
        <v>0.99999999999999989</v>
      </c>
      <c r="J32" s="9">
        <f t="shared" si="9"/>
        <v>8741296.4000000004</v>
      </c>
    </row>
    <row r="33" spans="2:12">
      <c r="D33" s="16">
        <v>930</v>
      </c>
      <c r="F33" s="16">
        <v>41695573.800000004</v>
      </c>
      <c r="H33">
        <v>3342225.6</v>
      </c>
      <c r="J33">
        <v>8741296.4000000004</v>
      </c>
    </row>
    <row r="34" spans="2:12">
      <c r="D34" s="14"/>
      <c r="F34" s="15"/>
      <c r="H34" s="16"/>
    </row>
    <row r="35" spans="2:12">
      <c r="B35" s="47" t="s">
        <v>1</v>
      </c>
      <c r="C35" s="47" t="s">
        <v>44</v>
      </c>
      <c r="D35" s="47"/>
      <c r="E35" s="47" t="s">
        <v>45</v>
      </c>
      <c r="F35" s="47"/>
      <c r="G35" s="47" t="s">
        <v>26</v>
      </c>
      <c r="H35" s="47"/>
      <c r="J35" s="17"/>
      <c r="L35" s="15"/>
    </row>
    <row r="36" spans="2:12">
      <c r="B36" s="47"/>
      <c r="C36" s="1" t="s">
        <v>6</v>
      </c>
      <c r="D36" s="31" t="s">
        <v>7</v>
      </c>
      <c r="E36" s="1" t="s">
        <v>6</v>
      </c>
      <c r="F36" s="31" t="s">
        <v>7</v>
      </c>
      <c r="G36" s="1" t="s">
        <v>6</v>
      </c>
      <c r="H36" s="31" t="s">
        <v>7</v>
      </c>
      <c r="J36" s="17"/>
      <c r="L36" s="15"/>
    </row>
    <row r="37" spans="2:12">
      <c r="B37" s="2" t="s">
        <v>8</v>
      </c>
      <c r="C37" s="42">
        <f t="shared" ref="C37:C46" si="10">D37/$D$47</f>
        <v>4.4617898205801518E-2</v>
      </c>
      <c r="D37" s="43">
        <v>5178237</v>
      </c>
      <c r="E37" s="5">
        <v>9.0411525282755902E-3</v>
      </c>
      <c r="F37" s="4">
        <f t="shared" ref="F37:F46" si="11">E37*$F$48</f>
        <v>18705.063620805915</v>
      </c>
      <c r="G37" s="44">
        <f t="shared" ref="G37:G46" si="12">H37/$H$48</f>
        <v>5.0183476726845477E-2</v>
      </c>
      <c r="H37" s="4">
        <f>D5+F5+H5+J5+D22+F22+H22+J22+D37+F37</f>
        <v>75386596.400011316</v>
      </c>
      <c r="I37" s="34">
        <f>D5+F5+H5+J5+D22+F22+H22+J22+D37+F37-H37</f>
        <v>0</v>
      </c>
      <c r="J37" s="34"/>
      <c r="L37" s="15"/>
    </row>
    <row r="38" spans="2:12">
      <c r="B38" s="2" t="s">
        <v>9</v>
      </c>
      <c r="C38" s="42">
        <f t="shared" si="10"/>
        <v>0.23264351391344987</v>
      </c>
      <c r="D38" s="43">
        <v>27000000</v>
      </c>
      <c r="E38" s="5">
        <v>0.31728417089520816</v>
      </c>
      <c r="F38" s="4">
        <f t="shared" si="11"/>
        <v>656423.01508671348</v>
      </c>
      <c r="G38" s="44">
        <f t="shared" si="12"/>
        <v>0.19864700268961236</v>
      </c>
      <c r="H38" s="4">
        <f>D6+F6+H6+J6+D23+F23+H23+J23+D38+F38</f>
        <v>298411397.42760736</v>
      </c>
      <c r="I38" s="34">
        <f t="shared" ref="I38:I46" si="13">D6+F6+H6+J6+D23+F23+H23+J23+D38+F38-H38</f>
        <v>0</v>
      </c>
      <c r="J38" s="34"/>
      <c r="L38" s="15"/>
    </row>
    <row r="39" spans="2:12">
      <c r="B39" s="2" t="s">
        <v>10</v>
      </c>
      <c r="C39" s="42">
        <f t="shared" si="10"/>
        <v>4.3685282057081144E-2</v>
      </c>
      <c r="D39" s="43">
        <v>5070000</v>
      </c>
      <c r="E39" s="5">
        <v>1.8482179484739816E-2</v>
      </c>
      <c r="F39" s="4">
        <f t="shared" si="11"/>
        <v>38237.419624547481</v>
      </c>
      <c r="G39" s="44">
        <f t="shared" si="12"/>
        <v>4.7456178809294272E-2</v>
      </c>
      <c r="H39" s="4">
        <f t="shared" ref="H39:H46" si="14">D7+F7+H7+J7+D24+F24+H24+J24+D39+F39</f>
        <v>71289596.335784242</v>
      </c>
      <c r="I39" s="34">
        <f t="shared" si="13"/>
        <v>0</v>
      </c>
      <c r="J39" s="34"/>
      <c r="L39" s="15"/>
    </row>
    <row r="40" spans="2:12">
      <c r="B40" s="2" t="s">
        <v>11</v>
      </c>
      <c r="C40" s="42">
        <f t="shared" si="10"/>
        <v>2.5079720428970283E-2</v>
      </c>
      <c r="D40" s="43">
        <v>2910687</v>
      </c>
      <c r="E40" s="5">
        <v>6.1889333428004822E-3</v>
      </c>
      <c r="F40" s="4">
        <f t="shared" si="11"/>
        <v>12804.163137383732</v>
      </c>
      <c r="G40" s="44">
        <f t="shared" si="12"/>
        <v>4.2880862641467239E-2</v>
      </c>
      <c r="H40" s="4">
        <f t="shared" si="14"/>
        <v>64416467.253400229</v>
      </c>
      <c r="I40" s="34">
        <f t="shared" si="13"/>
        <v>0</v>
      </c>
      <c r="J40" s="34"/>
      <c r="L40" s="15"/>
    </row>
    <row r="41" spans="2:12">
      <c r="B41" s="2" t="s">
        <v>12</v>
      </c>
      <c r="C41" s="42">
        <f t="shared" si="10"/>
        <v>3.6145908920997116E-2</v>
      </c>
      <c r="D41" s="43">
        <v>4195000</v>
      </c>
      <c r="E41" s="5">
        <v>4.3544765480820563E-2</v>
      </c>
      <c r="F41" s="4">
        <f t="shared" si="11"/>
        <v>90088.913567656855</v>
      </c>
      <c r="G41" s="44">
        <f t="shared" si="12"/>
        <v>5.1513109185229056E-2</v>
      </c>
      <c r="H41" s="4">
        <f t="shared" si="14"/>
        <v>77383996.182535678</v>
      </c>
      <c r="I41" s="34">
        <f t="shared" si="13"/>
        <v>0</v>
      </c>
      <c r="J41" s="34"/>
      <c r="L41" s="15"/>
    </row>
    <row r="42" spans="2:12">
      <c r="B42" s="2" t="s">
        <v>13</v>
      </c>
      <c r="C42" s="42">
        <f t="shared" si="10"/>
        <v>2.14674128898775E-2</v>
      </c>
      <c r="D42" s="43">
        <v>2491452</v>
      </c>
      <c r="E42" s="5">
        <v>6.9216302878481674E-4</v>
      </c>
      <c r="F42" s="4">
        <f t="shared" si="11"/>
        <v>1432.0025515440643</v>
      </c>
      <c r="G42" s="44">
        <f t="shared" si="12"/>
        <v>5.8622955127523586E-2</v>
      </c>
      <c r="H42" s="4">
        <f t="shared" si="14"/>
        <v>88064545.269149512</v>
      </c>
      <c r="I42" s="34">
        <f t="shared" si="13"/>
        <v>0</v>
      </c>
      <c r="J42" s="34"/>
      <c r="L42" s="15"/>
    </row>
    <row r="43" spans="2:12">
      <c r="B43" s="2" t="s">
        <v>14</v>
      </c>
      <c r="C43" s="42">
        <f t="shared" si="10"/>
        <v>0.41652209828923786</v>
      </c>
      <c r="D43" s="43">
        <v>48340469.350000001</v>
      </c>
      <c r="E43" s="5">
        <v>0.34784093254287385</v>
      </c>
      <c r="F43" s="4">
        <f t="shared" si="11"/>
        <v>719641.30156931118</v>
      </c>
      <c r="G43" s="44">
        <f t="shared" si="12"/>
        <v>0.23078825683418858</v>
      </c>
      <c r="H43" s="4">
        <f t="shared" si="14"/>
        <v>346694615.57082486</v>
      </c>
      <c r="I43" s="34">
        <f t="shared" si="13"/>
        <v>0</v>
      </c>
      <c r="J43" s="34"/>
      <c r="L43" s="15"/>
    </row>
    <row r="44" spans="2:12">
      <c r="B44" s="2" t="s">
        <v>15</v>
      </c>
      <c r="C44" s="42">
        <f t="shared" si="10"/>
        <v>2.1985232891088401E-2</v>
      </c>
      <c r="D44" s="43">
        <v>2551548.84</v>
      </c>
      <c r="E44" s="5">
        <v>1.3932297903149499E-3</v>
      </c>
      <c r="F44" s="4">
        <f t="shared" si="11"/>
        <v>2882.4258616079014</v>
      </c>
      <c r="G44" s="44">
        <f t="shared" si="12"/>
        <v>5.308361955655138E-2</v>
      </c>
      <c r="H44" s="4">
        <f t="shared" si="14"/>
        <v>79743247.458595097</v>
      </c>
      <c r="I44" s="34">
        <f t="shared" si="13"/>
        <v>0</v>
      </c>
      <c r="J44" s="34"/>
      <c r="L44" s="15"/>
    </row>
    <row r="45" spans="2:12">
      <c r="B45" s="2" t="s">
        <v>16</v>
      </c>
      <c r="C45" s="42">
        <f t="shared" si="10"/>
        <v>6.3072241549868624E-2</v>
      </c>
      <c r="D45" s="43">
        <v>7320000</v>
      </c>
      <c r="E45" s="5">
        <v>6.6294479671022061E-2</v>
      </c>
      <c r="F45" s="4">
        <f t="shared" si="11"/>
        <v>137155.35227135516</v>
      </c>
      <c r="G45" s="44">
        <f t="shared" si="12"/>
        <v>0.13690436576008005</v>
      </c>
      <c r="H45" s="4">
        <f t="shared" si="14"/>
        <v>205660405.37868178</v>
      </c>
      <c r="I45" s="34">
        <f t="shared" si="13"/>
        <v>0</v>
      </c>
      <c r="J45" s="34"/>
      <c r="L45" s="15"/>
    </row>
    <row r="46" spans="2:12">
      <c r="B46" s="2" t="s">
        <v>17</v>
      </c>
      <c r="C46" s="42">
        <f t="shared" si="10"/>
        <v>9.4780690853627725E-2</v>
      </c>
      <c r="D46" s="43">
        <v>11000000</v>
      </c>
      <c r="E46" s="5">
        <v>0.18923799323515977</v>
      </c>
      <c r="F46" s="4">
        <f t="shared" si="11"/>
        <v>391510.78270907438</v>
      </c>
      <c r="G46" s="44">
        <f t="shared" si="12"/>
        <v>0.12992017266920813</v>
      </c>
      <c r="H46" s="4">
        <f t="shared" si="14"/>
        <v>195168614.45340994</v>
      </c>
      <c r="I46" s="34">
        <f t="shared" si="13"/>
        <v>0</v>
      </c>
      <c r="J46" s="34"/>
      <c r="L46" s="15"/>
    </row>
    <row r="47" spans="2:12">
      <c r="B47" s="7" t="s">
        <v>25</v>
      </c>
      <c r="C47" s="8">
        <f t="shared" ref="C47:H47" si="15">SUM(C37:C46)</f>
        <v>1.0000000000000002</v>
      </c>
      <c r="D47" s="9">
        <v>116057394.19</v>
      </c>
      <c r="E47" s="8">
        <f t="shared" si="15"/>
        <v>1</v>
      </c>
      <c r="F47" s="9">
        <f t="shared" si="15"/>
        <v>2068880.4400000004</v>
      </c>
      <c r="G47" s="8">
        <f t="shared" si="15"/>
        <v>1.0000000000000002</v>
      </c>
      <c r="H47" s="9">
        <f t="shared" si="15"/>
        <v>1502219481.7299998</v>
      </c>
      <c r="I47" s="34"/>
      <c r="J47" s="34"/>
      <c r="L47" s="15"/>
    </row>
    <row r="48" spans="2:12">
      <c r="D48" s="33">
        <v>116057394</v>
      </c>
      <c r="F48" s="33">
        <v>2068880.44</v>
      </c>
      <c r="H48" s="34">
        <v>1502219481.7299998</v>
      </c>
      <c r="J48" s="15"/>
    </row>
    <row r="49" spans="3:10">
      <c r="C49" s="35"/>
      <c r="D49" s="19"/>
      <c r="F49" s="15"/>
      <c r="H49" s="15">
        <f>H48-'2021'!G16</f>
        <v>0.18999958038330078</v>
      </c>
      <c r="J49" s="15"/>
    </row>
    <row r="50" spans="3:10">
      <c r="C50" s="35"/>
      <c r="D50" s="19"/>
      <c r="F50" s="15"/>
      <c r="H50" s="15"/>
      <c r="J50" s="15"/>
    </row>
    <row r="51" spans="3:10">
      <c r="C51" s="35"/>
      <c r="D51" s="19"/>
      <c r="J51" s="15"/>
    </row>
    <row r="52" spans="3:10">
      <c r="C52" s="35"/>
      <c r="D52" s="19"/>
      <c r="J52" s="15"/>
    </row>
    <row r="53" spans="3:10">
      <c r="C53" s="35"/>
      <c r="J53" s="15"/>
    </row>
    <row r="54" spans="3:10">
      <c r="C54" s="35"/>
      <c r="J54" s="15"/>
    </row>
    <row r="55" spans="3:10">
      <c r="C55" s="35"/>
    </row>
    <row r="56" spans="3:10">
      <c r="C56" s="35"/>
    </row>
    <row r="57" spans="3:10">
      <c r="C57" s="35"/>
    </row>
    <row r="58" spans="3:10">
      <c r="C58" s="35"/>
    </row>
    <row r="59" spans="3:10">
      <c r="C59" s="35"/>
    </row>
  </sheetData>
  <mergeCells count="18">
    <mergeCell ref="B35:B36"/>
    <mergeCell ref="C35:D35"/>
    <mergeCell ref="G35:H35"/>
    <mergeCell ref="E35:F35"/>
    <mergeCell ref="B17:K17"/>
    <mergeCell ref="B18:K18"/>
    <mergeCell ref="B20:B21"/>
    <mergeCell ref="C20:D20"/>
    <mergeCell ref="E20:F20"/>
    <mergeCell ref="G20:H20"/>
    <mergeCell ref="I20:J20"/>
    <mergeCell ref="B1:J1"/>
    <mergeCell ref="B2:J2"/>
    <mergeCell ref="B3:B4"/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MONTO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fpedroza</dc:creator>
  <dc:description/>
  <cp:lastModifiedBy>cbueno</cp:lastModifiedBy>
  <cp:revision>3</cp:revision>
  <cp:lastPrinted>2019-02-25T20:18:56Z</cp:lastPrinted>
  <dcterms:created xsi:type="dcterms:W3CDTF">2019-02-14T16:20:17Z</dcterms:created>
  <dcterms:modified xsi:type="dcterms:W3CDTF">2021-02-17T18:48:15Z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