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10" windowHeight="8790" tabRatio="500" activeTab="1"/>
  </bookViews>
  <sheets>
    <sheet name="2022" sheetId="5" r:id="rId1"/>
    <sheet name="MONTO 2022" sheetId="6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8" i="6"/>
  <c r="G39"/>
  <c r="G40"/>
  <c r="G41"/>
  <c r="G42"/>
  <c r="G43"/>
  <c r="G44"/>
  <c r="G45"/>
  <c r="G46"/>
  <c r="G37"/>
  <c r="F48"/>
  <c r="D37"/>
  <c r="D46" l="1"/>
  <c r="D45"/>
  <c r="D44"/>
  <c r="D43"/>
  <c r="D42"/>
  <c r="D41"/>
  <c r="D40"/>
  <c r="D39"/>
  <c r="D38"/>
  <c r="E6" i="5"/>
  <c r="G13" l="1"/>
  <c r="G12"/>
  <c r="G11"/>
  <c r="G10"/>
  <c r="G9"/>
  <c r="G8"/>
  <c r="G7"/>
  <c r="G6"/>
  <c r="E13"/>
  <c r="E12"/>
  <c r="E11"/>
  <c r="E10"/>
  <c r="E9"/>
  <c r="E8"/>
  <c r="E7"/>
  <c r="I24" i="6"/>
  <c r="I23"/>
  <c r="I22"/>
  <c r="I25"/>
  <c r="I26"/>
  <c r="I27"/>
  <c r="I28"/>
  <c r="I29"/>
  <c r="I30"/>
  <c r="I31"/>
  <c r="J32"/>
  <c r="I32" l="1"/>
  <c r="D33" l="1"/>
  <c r="H33"/>
  <c r="F33"/>
  <c r="J16"/>
  <c r="H16"/>
  <c r="F16"/>
  <c r="D16"/>
  <c r="C47"/>
  <c r="D47"/>
  <c r="C15" i="5"/>
  <c r="J12" i="6" l="1"/>
  <c r="J6"/>
  <c r="J13"/>
  <c r="J7"/>
  <c r="J14"/>
  <c r="J8"/>
  <c r="J9"/>
  <c r="J10"/>
  <c r="J11"/>
  <c r="J5"/>
  <c r="D31"/>
  <c r="D25"/>
  <c r="D26"/>
  <c r="D27"/>
  <c r="D28"/>
  <c r="D22"/>
  <c r="D29"/>
  <c r="D23"/>
  <c r="D30"/>
  <c r="D24"/>
  <c r="H10"/>
  <c r="H11"/>
  <c r="H5"/>
  <c r="H12"/>
  <c r="H6"/>
  <c r="H13"/>
  <c r="H7"/>
  <c r="H14"/>
  <c r="H8"/>
  <c r="H9"/>
  <c r="D13"/>
  <c r="D7"/>
  <c r="D14"/>
  <c r="D8"/>
  <c r="D9"/>
  <c r="D10"/>
  <c r="D11"/>
  <c r="D5"/>
  <c r="D12"/>
  <c r="D6"/>
  <c r="H28"/>
  <c r="H22"/>
  <c r="H29"/>
  <c r="H23"/>
  <c r="H30"/>
  <c r="H24"/>
  <c r="H31"/>
  <c r="H25"/>
  <c r="H26"/>
  <c r="H27"/>
  <c r="F26"/>
  <c r="F27"/>
  <c r="F28"/>
  <c r="F22"/>
  <c r="F29"/>
  <c r="F23"/>
  <c r="F30"/>
  <c r="F24"/>
  <c r="F31"/>
  <c r="F25"/>
  <c r="F9"/>
  <c r="F41" s="1"/>
  <c r="F10"/>
  <c r="F42" s="1"/>
  <c r="F11"/>
  <c r="F43" s="1"/>
  <c r="F5"/>
  <c r="F37" s="1"/>
  <c r="F12"/>
  <c r="F6"/>
  <c r="F13"/>
  <c r="F45" s="1"/>
  <c r="F7"/>
  <c r="F39" s="1"/>
  <c r="F14"/>
  <c r="F46" s="1"/>
  <c r="F8"/>
  <c r="F40" s="1"/>
  <c r="G15" i="5"/>
  <c r="G32" i="6"/>
  <c r="E32"/>
  <c r="C32"/>
  <c r="I15"/>
  <c r="G15"/>
  <c r="E15"/>
  <c r="C15"/>
  <c r="F44" l="1"/>
  <c r="E44" s="1"/>
  <c r="F38"/>
  <c r="E38" s="1"/>
  <c r="E39"/>
  <c r="F15"/>
  <c r="D32"/>
  <c r="E41"/>
  <c r="E45"/>
  <c r="E43"/>
  <c r="E46"/>
  <c r="E37"/>
  <c r="H32"/>
  <c r="F32"/>
  <c r="H15"/>
  <c r="D15"/>
  <c r="J15"/>
  <c r="E15" i="5"/>
  <c r="E42" i="6" l="1"/>
  <c r="E40"/>
  <c r="F47"/>
  <c r="E47" l="1"/>
</calcChain>
</file>

<file path=xl/sharedStrings.xml><?xml version="1.0" encoding="utf-8"?>
<sst xmlns="http://schemas.openxmlformats.org/spreadsheetml/2006/main" count="93" uniqueCount="43">
  <si>
    <t>PORCENTAJES Y MONTOS ESTIMADOS DE PARTICIPACIONES FEDERALES CORRESPONDIENTES</t>
  </si>
  <si>
    <t>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</si>
  <si>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</si>
  <si>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</si>
  <si>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</si>
  <si>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</si>
  <si>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</si>
  <si>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</si>
  <si>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</si>
  <si>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</si>
  <si>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</si>
  <si>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</si>
  <si>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</si>
  <si>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</si>
  <si>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</si>
  <si>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</si>
  <si>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</si>
  <si>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</si>
  <si>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</si>
  <si>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 xml:space="preserve">PORCENTAJES Y MONTOS ESTIMADOS DE PARTICIPACIONES FEDERALES CORRESPONDIENTE </t>
  </si>
  <si>
    <t>A LOS MUNICIPIOS PARA EL EJERCICIO FISCAL 2017</t>
  </si>
  <si>
    <t>I.E.P.S. Venta Final de Gasolinas y Diesel</t>
  </si>
  <si>
    <t>Fondo de Compensación del I.S.A.N.</t>
  </si>
  <si>
    <t>Incentivos del I.S.A.N.</t>
  </si>
  <si>
    <t>Totales</t>
  </si>
  <si>
    <t>Total</t>
  </si>
  <si>
    <t xml:space="preserve">MONTOS ESTIMADOS DE LAS PARTICIPACIONES FEDERALES PARA EL ESTADO Y MUNICIPIOS </t>
  </si>
  <si>
    <t>Concepto</t>
  </si>
  <si>
    <t>%</t>
  </si>
  <si>
    <t>$</t>
  </si>
  <si>
    <t>Estado</t>
  </si>
  <si>
    <t>Impuesto Especial sobre Producción y Servicios</t>
  </si>
  <si>
    <t>Fondo de Compensación del ISAN</t>
  </si>
  <si>
    <t>Impuesto Sobre Automóviles Nuevos</t>
  </si>
  <si>
    <t>Participaciones de Gasolina y Diesel</t>
  </si>
  <si>
    <r>
      <rPr>
        <sz val="9.5"/>
        <color rgb="FF000000"/>
        <rFont val="Calibri"/>
        <family val="2"/>
        <charset val="1"/>
      </rPr>
      <t xml:space="preserve">Fondo de ISR participable </t>
    </r>
    <r>
      <rPr>
        <b/>
        <sz val="9.5"/>
        <color rgb="FF000000"/>
        <rFont val="Calibri"/>
        <family val="2"/>
        <charset val="1"/>
      </rPr>
      <t>(1)</t>
    </r>
  </si>
  <si>
    <t xml:space="preserve">Estimado </t>
  </si>
  <si>
    <t>ISR Enajenación de Bienes Inmuebles</t>
  </si>
  <si>
    <t xml:space="preserve">Fondo de I.S.R </t>
  </si>
  <si>
    <t>I.S.R Enajenación de Bienes Inm.</t>
  </si>
  <si>
    <t>A LOS MUNICIPIOS PARA EL EJERCICIO FISCAL 2022</t>
  </si>
  <si>
    <t>EN EL EJERCICIO FISCAL 2022</t>
  </si>
  <si>
    <t xml:space="preserve">Estimado: Acuerdo SHCP DOF 20/Dic/2021 </t>
  </si>
</sst>
</file>

<file path=xl/styles.xml><?xml version="1.0" encoding="utf-8"?>
<styleSheet xmlns="http://schemas.openxmlformats.org/spreadsheetml/2006/main">
  <numFmts count="4">
    <numFmt numFmtId="164" formatCode="0.000000%"/>
    <numFmt numFmtId="165" formatCode="_-* #,##0.00_-;\-* #,##0.00_-;_-* \-??_-;_-@_-"/>
    <numFmt numFmtId="166" formatCode="0.0"/>
    <numFmt numFmtId="167" formatCode="_-* #,##0_-;\-* #,##0_-;_-* \-??_-;_-@_-"/>
  </numFmts>
  <fonts count="15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2F2F2F"/>
      <name val="Arial"/>
      <family val="2"/>
      <charset val="1"/>
    </font>
    <font>
      <b/>
      <sz val="9.5"/>
      <color rgb="FF000000"/>
      <name val="Calibri"/>
      <family val="2"/>
      <charset val="1"/>
    </font>
    <font>
      <sz val="9.5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sz val="9"/>
      <color theme="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9" fillId="0" borderId="0" applyBorder="0" applyProtection="0"/>
    <xf numFmtId="9" fontId="9" fillId="0" borderId="0" applyBorder="0" applyProtection="0"/>
    <xf numFmtId="0" fontId="10" fillId="0" borderId="0"/>
  </cellStyleXfs>
  <cellXfs count="59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2" applyNumberFormat="1" applyFont="1" applyBorder="1" applyAlignment="1" applyProtection="1">
      <alignment horizontal="center"/>
    </xf>
    <xf numFmtId="164" fontId="3" fillId="0" borderId="2" xfId="2" applyNumberFormat="1" applyFont="1" applyBorder="1" applyAlignment="1" applyProtection="1"/>
    <xf numFmtId="165" fontId="0" fillId="0" borderId="0" xfId="1" applyFont="1" applyBorder="1" applyAlignment="1" applyProtection="1"/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0" fontId="4" fillId="0" borderId="3" xfId="0" applyFont="1" applyBorder="1"/>
    <xf numFmtId="164" fontId="0" fillId="0" borderId="0" xfId="2" applyNumberFormat="1" applyFont="1" applyBorder="1" applyAlignment="1" applyProtection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2" applyNumberFormat="1" applyFont="1" applyBorder="1" applyAlignment="1" applyProtection="1"/>
    <xf numFmtId="9" fontId="0" fillId="0" borderId="0" xfId="0" applyNumberFormat="1"/>
    <xf numFmtId="0" fontId="8" fillId="0" borderId="0" xfId="0" applyFont="1"/>
    <xf numFmtId="10" fontId="8" fillId="0" borderId="0" xfId="0" applyNumberFormat="1" applyFont="1"/>
    <xf numFmtId="0" fontId="7" fillId="0" borderId="0" xfId="0" applyFont="1"/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7" fontId="3" fillId="0" borderId="0" xfId="1" applyNumberFormat="1" applyFont="1"/>
    <xf numFmtId="164" fontId="3" fillId="0" borderId="0" xfId="2" applyNumberFormat="1" applyFont="1" applyBorder="1" applyAlignment="1" applyProtection="1"/>
    <xf numFmtId="4" fontId="0" fillId="0" borderId="0" xfId="0" applyNumberFormat="1"/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/>
    <xf numFmtId="164" fontId="3" fillId="0" borderId="2" xfId="2" applyNumberFormat="1" applyFont="1" applyFill="1" applyBorder="1" applyAlignment="1" applyProtection="1"/>
    <xf numFmtId="4" fontId="7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5" fontId="8" fillId="0" borderId="0" xfId="1" applyFont="1"/>
    <xf numFmtId="4" fontId="7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/>
    <xf numFmtId="3" fontId="2" fillId="3" borderId="2" xfId="0" applyNumberFormat="1" applyFont="1" applyFill="1" applyBorder="1"/>
    <xf numFmtId="3" fontId="3" fillId="0" borderId="2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4" fillId="0" borderId="0" xfId="1" applyNumberFormat="1" applyFont="1" applyBorder="1" applyProtection="1"/>
    <xf numFmtId="3" fontId="14" fillId="0" borderId="0" xfId="1" applyNumberFormat="1" applyFont="1"/>
    <xf numFmtId="167" fontId="14" fillId="0" borderId="0" xfId="1" applyNumberFormat="1" applyFont="1"/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F2F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zoomScale="140" zoomScaleNormal="140" workbookViewId="0">
      <selection activeCell="C18" sqref="C18"/>
    </sheetView>
  </sheetViews>
  <sheetFormatPr baseColWidth="10" defaultColWidth="10.7109375" defaultRowHeight="15"/>
  <cols>
    <col min="1" max="1" width="2" customWidth="1"/>
    <col min="2" max="2" width="36.28515625" customWidth="1"/>
    <col min="3" max="3" width="14.28515625" customWidth="1"/>
    <col min="4" max="4" width="8" customWidth="1"/>
    <col min="5" max="5" width="14.140625" customWidth="1"/>
    <col min="6" max="6" width="8.5703125" customWidth="1"/>
    <col min="7" max="7" width="14.28515625" customWidth="1"/>
    <col min="8" max="8" width="12.5703125" customWidth="1"/>
    <col min="9" max="9" width="12.7109375" bestFit="1" customWidth="1"/>
  </cols>
  <sheetData>
    <row r="2" spans="2:11" ht="16.5" customHeight="1">
      <c r="B2" s="46" t="s">
        <v>26</v>
      </c>
      <c r="C2" s="46"/>
      <c r="D2" s="46"/>
      <c r="E2" s="46"/>
      <c r="F2" s="46"/>
      <c r="G2" s="46"/>
    </row>
    <row r="3" spans="2:11" ht="13.9" customHeight="1">
      <c r="B3" s="46" t="s">
        <v>41</v>
      </c>
      <c r="C3" s="46"/>
      <c r="D3" s="46"/>
      <c r="E3" s="46"/>
      <c r="F3" s="46"/>
      <c r="G3" s="46"/>
    </row>
    <row r="4" spans="2:11" ht="13.9" customHeight="1">
      <c r="B4" s="47" t="s">
        <v>27</v>
      </c>
      <c r="C4" s="47" t="s">
        <v>36</v>
      </c>
      <c r="D4" s="29" t="s">
        <v>28</v>
      </c>
      <c r="E4" s="29" t="s">
        <v>29</v>
      </c>
      <c r="F4" s="29" t="s">
        <v>28</v>
      </c>
      <c r="G4" s="29" t="s">
        <v>29</v>
      </c>
    </row>
    <row r="5" spans="2:11">
      <c r="B5" s="47"/>
      <c r="C5" s="47"/>
      <c r="D5" s="29" t="s">
        <v>30</v>
      </c>
      <c r="E5" s="29" t="s">
        <v>30</v>
      </c>
      <c r="F5" s="29" t="s">
        <v>1</v>
      </c>
      <c r="G5" s="29" t="s">
        <v>1</v>
      </c>
      <c r="I5" s="15"/>
    </row>
    <row r="6" spans="2:11">
      <c r="B6" s="21" t="s">
        <v>2</v>
      </c>
      <c r="C6" s="39">
        <v>4509995992</v>
      </c>
      <c r="D6" s="23">
        <v>0.78</v>
      </c>
      <c r="E6" s="22">
        <f t="shared" ref="E6:E13" si="0">C6*D6</f>
        <v>3517796873.7600002</v>
      </c>
      <c r="F6" s="23">
        <v>0.22</v>
      </c>
      <c r="G6" s="42">
        <f t="shared" ref="G6:G13" si="1">C6*F6</f>
        <v>992199118.24000001</v>
      </c>
      <c r="H6" s="17"/>
      <c r="I6" s="15"/>
      <c r="J6" s="32"/>
      <c r="K6" s="17"/>
    </row>
    <row r="7" spans="2:11">
      <c r="B7" s="21" t="s">
        <v>3</v>
      </c>
      <c r="C7" s="39">
        <v>343878747</v>
      </c>
      <c r="D7" s="23">
        <v>0</v>
      </c>
      <c r="E7" s="22">
        <f t="shared" si="0"/>
        <v>0</v>
      </c>
      <c r="F7" s="23">
        <v>1</v>
      </c>
      <c r="G7" s="42">
        <f t="shared" si="1"/>
        <v>343878747</v>
      </c>
      <c r="H7" s="17"/>
      <c r="I7" s="15"/>
      <c r="J7" s="32"/>
      <c r="K7" s="17"/>
    </row>
    <row r="8" spans="2:11">
      <c r="B8" s="21" t="s">
        <v>4</v>
      </c>
      <c r="C8" s="39">
        <v>228283974</v>
      </c>
      <c r="D8" s="23">
        <v>0.78</v>
      </c>
      <c r="E8" s="22">
        <f t="shared" si="0"/>
        <v>178061499.72</v>
      </c>
      <c r="F8" s="23">
        <v>0.22</v>
      </c>
      <c r="G8" s="42">
        <f t="shared" si="1"/>
        <v>50222474.280000001</v>
      </c>
      <c r="H8" s="17"/>
      <c r="I8" s="15"/>
      <c r="J8" s="32"/>
      <c r="K8" s="17"/>
    </row>
    <row r="9" spans="2:11">
      <c r="B9" s="21" t="s">
        <v>31</v>
      </c>
      <c r="C9" s="39">
        <v>122050599</v>
      </c>
      <c r="D9" s="23">
        <v>0.78</v>
      </c>
      <c r="E9" s="22">
        <f t="shared" si="0"/>
        <v>95199467.219999999</v>
      </c>
      <c r="F9" s="23">
        <v>0.22</v>
      </c>
      <c r="G9" s="42">
        <f t="shared" si="1"/>
        <v>26851131.780000001</v>
      </c>
      <c r="H9" s="17"/>
      <c r="I9" s="15"/>
      <c r="J9" s="32"/>
      <c r="K9" s="17"/>
    </row>
    <row r="10" spans="2:11">
      <c r="B10" s="21" t="s">
        <v>32</v>
      </c>
      <c r="C10" s="39">
        <v>17693736</v>
      </c>
      <c r="D10" s="23">
        <v>0.8</v>
      </c>
      <c r="E10" s="22">
        <f t="shared" si="0"/>
        <v>14154988.800000001</v>
      </c>
      <c r="F10" s="23">
        <v>0.2</v>
      </c>
      <c r="G10" s="42">
        <f t="shared" si="1"/>
        <v>3538747.2</v>
      </c>
      <c r="H10" s="17"/>
      <c r="I10" s="15"/>
      <c r="J10" s="32"/>
      <c r="K10" s="17"/>
    </row>
    <row r="11" spans="2:11">
      <c r="B11" s="33" t="s">
        <v>33</v>
      </c>
      <c r="C11" s="39">
        <v>71077247</v>
      </c>
      <c r="D11" s="35">
        <v>0.8</v>
      </c>
      <c r="E11" s="22">
        <f t="shared" si="0"/>
        <v>56861797.600000001</v>
      </c>
      <c r="F11" s="23">
        <v>0.2</v>
      </c>
      <c r="G11" s="42">
        <f t="shared" si="1"/>
        <v>14215449.4</v>
      </c>
      <c r="H11" s="17"/>
      <c r="I11" s="15"/>
      <c r="J11" s="32"/>
      <c r="K11" s="17"/>
    </row>
    <row r="12" spans="2:11">
      <c r="B12" s="33" t="s">
        <v>34</v>
      </c>
      <c r="C12" s="39">
        <v>241332884</v>
      </c>
      <c r="D12" s="35">
        <v>0.8</v>
      </c>
      <c r="E12" s="22">
        <f t="shared" si="0"/>
        <v>193066307.20000002</v>
      </c>
      <c r="F12" s="23">
        <v>0.2</v>
      </c>
      <c r="G12" s="42">
        <f t="shared" si="1"/>
        <v>48266576.800000004</v>
      </c>
      <c r="H12" s="17"/>
      <c r="I12" s="15"/>
      <c r="J12" s="32"/>
      <c r="K12" s="17"/>
    </row>
    <row r="13" spans="2:11">
      <c r="B13" s="33" t="s">
        <v>37</v>
      </c>
      <c r="C13" s="39">
        <v>19608260</v>
      </c>
      <c r="D13" s="35">
        <v>0.78</v>
      </c>
      <c r="E13" s="34">
        <f t="shared" si="0"/>
        <v>15294442.800000001</v>
      </c>
      <c r="F13" s="35">
        <v>0.22</v>
      </c>
      <c r="G13" s="39">
        <f t="shared" si="1"/>
        <v>4313817.2</v>
      </c>
      <c r="H13" s="18"/>
      <c r="I13" s="15"/>
      <c r="J13" s="32"/>
      <c r="K13" s="17"/>
    </row>
    <row r="14" spans="2:11">
      <c r="B14" s="33" t="s">
        <v>35</v>
      </c>
      <c r="C14" s="39">
        <v>506877532</v>
      </c>
      <c r="D14" s="35"/>
      <c r="E14" s="34">
        <v>371597455</v>
      </c>
      <c r="F14" s="36"/>
      <c r="G14" s="39">
        <v>135280077</v>
      </c>
      <c r="H14" s="18"/>
      <c r="I14" s="15"/>
      <c r="J14" s="32"/>
      <c r="K14" s="17"/>
    </row>
    <row r="15" spans="2:11">
      <c r="B15" s="24" t="s">
        <v>25</v>
      </c>
      <c r="C15" s="40">
        <f>SUM(C6:C14)</f>
        <v>6060798971</v>
      </c>
      <c r="D15" s="26"/>
      <c r="E15" s="25">
        <f>SUM(E6:E14)</f>
        <v>4442032832.1000004</v>
      </c>
      <c r="F15" s="27"/>
      <c r="G15" s="40">
        <f>SUM(G6:G14)</f>
        <v>1618766138.9000001</v>
      </c>
      <c r="H15" s="19"/>
    </row>
    <row r="17" spans="2:3">
      <c r="B17" s="20" t="s">
        <v>42</v>
      </c>
    </row>
    <row r="19" spans="2:3">
      <c r="C19" s="41"/>
    </row>
    <row r="20" spans="2:3">
      <c r="C20" s="15"/>
    </row>
  </sheetData>
  <mergeCells count="4">
    <mergeCell ref="B2:G2"/>
    <mergeCell ref="B3:G3"/>
    <mergeCell ref="B4:B5"/>
    <mergeCell ref="C4:C5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B23" zoomScale="148" zoomScaleNormal="148" workbookViewId="0">
      <selection activeCell="I41" sqref="I41"/>
    </sheetView>
  </sheetViews>
  <sheetFormatPr baseColWidth="10" defaultColWidth="10.7109375" defaultRowHeight="15"/>
  <cols>
    <col min="1" max="1" width="11.5703125" hidden="1" customWidth="1"/>
    <col min="2" max="2" width="12.42578125" customWidth="1"/>
    <col min="3" max="3" width="10.42578125" bestFit="1" customWidth="1"/>
    <col min="4" max="4" width="11.5703125" bestFit="1" customWidth="1"/>
    <col min="5" max="5" width="10.42578125" bestFit="1" customWidth="1"/>
    <col min="6" max="6" width="11.570312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0" width="11.5703125" bestFit="1" customWidth="1"/>
    <col min="11" max="11" width="14" customWidth="1"/>
  </cols>
  <sheetData>
    <row r="1" spans="2:14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4">
      <c r="B2" s="49" t="s">
        <v>40</v>
      </c>
      <c r="C2" s="49"/>
      <c r="D2" s="49"/>
      <c r="E2" s="49"/>
      <c r="F2" s="49"/>
      <c r="G2" s="49"/>
      <c r="H2" s="49"/>
      <c r="I2" s="49"/>
      <c r="J2" s="49"/>
    </row>
    <row r="3" spans="2:14" ht="32.25" customHeight="1">
      <c r="B3" s="50" t="s">
        <v>1</v>
      </c>
      <c r="C3" s="50" t="s">
        <v>2</v>
      </c>
      <c r="D3" s="50"/>
      <c r="E3" s="50" t="s">
        <v>3</v>
      </c>
      <c r="F3" s="50"/>
      <c r="G3" s="50" t="s">
        <v>4</v>
      </c>
      <c r="H3" s="50"/>
      <c r="I3" s="50" t="s">
        <v>5</v>
      </c>
      <c r="J3" s="50"/>
    </row>
    <row r="4" spans="2:14">
      <c r="B4" s="50"/>
      <c r="C4" s="1" t="s">
        <v>6</v>
      </c>
      <c r="D4" s="28" t="s">
        <v>7</v>
      </c>
      <c r="E4" s="1" t="s">
        <v>6</v>
      </c>
      <c r="F4" s="28" t="s">
        <v>7</v>
      </c>
      <c r="G4" s="1" t="s">
        <v>6</v>
      </c>
      <c r="H4" s="28" t="s">
        <v>7</v>
      </c>
      <c r="I4" s="1" t="s">
        <v>6</v>
      </c>
      <c r="J4" s="28" t="s">
        <v>7</v>
      </c>
    </row>
    <row r="5" spans="2:14">
      <c r="B5" s="2" t="s">
        <v>8</v>
      </c>
      <c r="C5" s="3">
        <v>5.02446E-2</v>
      </c>
      <c r="D5" s="43">
        <f t="shared" ref="D5:D14" si="0">$D$16*C5</f>
        <v>49852647.816321507</v>
      </c>
      <c r="E5" s="4">
        <v>4.9646200000000001E-2</v>
      </c>
      <c r="F5" s="43">
        <f t="shared" ref="F5:F14" si="1">$F$16*E5</f>
        <v>17072273.049311399</v>
      </c>
      <c r="G5" s="4">
        <v>4.7120460000000003E-2</v>
      </c>
      <c r="H5" s="43">
        <f t="shared" ref="H5:H14" si="2">$H$16*G5</f>
        <v>2366506.0904117692</v>
      </c>
      <c r="I5" s="4">
        <v>5.2289269999999999E-2</v>
      </c>
      <c r="J5" s="43">
        <f t="shared" ref="J5:J14" si="3">$J$16*I5</f>
        <v>1404026.0794500005</v>
      </c>
    </row>
    <row r="6" spans="2:14">
      <c r="B6" s="2" t="s">
        <v>9</v>
      </c>
      <c r="C6" s="3">
        <v>0.19326908000000001</v>
      </c>
      <c r="D6" s="43">
        <f t="shared" si="0"/>
        <v>191761410.75905603</v>
      </c>
      <c r="E6" s="4">
        <v>0.20880986000000001</v>
      </c>
      <c r="F6" s="43">
        <f t="shared" si="1"/>
        <v>71805273.018045425</v>
      </c>
      <c r="G6" s="4">
        <v>0.18529894</v>
      </c>
      <c r="H6" s="43">
        <f t="shared" si="2"/>
        <v>9306171.2482612636</v>
      </c>
      <c r="I6" s="4">
        <v>0.14778738</v>
      </c>
      <c r="J6" s="43">
        <f t="shared" si="3"/>
        <v>3968258.4158009365</v>
      </c>
    </row>
    <row r="7" spans="2:14">
      <c r="B7" s="2" t="s">
        <v>10</v>
      </c>
      <c r="C7" s="3">
        <v>4.7833540000000001E-2</v>
      </c>
      <c r="D7" s="43">
        <f t="shared" si="0"/>
        <v>47460396.210297771</v>
      </c>
      <c r="E7" s="4">
        <v>4.3597070000000002E-2</v>
      </c>
      <c r="F7" s="43">
        <f t="shared" si="1"/>
        <v>14992105.80447129</v>
      </c>
      <c r="G7" s="4">
        <v>6.034117E-2</v>
      </c>
      <c r="H7" s="43">
        <f t="shared" si="2"/>
        <v>3030482.8583501074</v>
      </c>
      <c r="I7" s="4">
        <v>6.1801050000000003E-2</v>
      </c>
      <c r="J7" s="43">
        <f t="shared" si="3"/>
        <v>1659428.1376923691</v>
      </c>
    </row>
    <row r="8" spans="2:14">
      <c r="B8" s="2" t="s">
        <v>11</v>
      </c>
      <c r="C8" s="3">
        <v>4.3015890000000001E-2</v>
      </c>
      <c r="D8" s="43">
        <f t="shared" si="0"/>
        <v>42680328.128308833</v>
      </c>
      <c r="E8" s="4">
        <v>4.4728829999999997E-2</v>
      </c>
      <c r="F8" s="43">
        <f t="shared" si="1"/>
        <v>15381294.015176009</v>
      </c>
      <c r="G8" s="4">
        <v>4.5525280000000001E-2</v>
      </c>
      <c r="H8" s="43">
        <f t="shared" si="2"/>
        <v>2286392.2038897984</v>
      </c>
      <c r="I8" s="4">
        <v>5.5817289999999999E-2</v>
      </c>
      <c r="J8" s="43">
        <f t="shared" si="3"/>
        <v>1498757.4093924763</v>
      </c>
    </row>
    <row r="9" spans="2:14">
      <c r="B9" s="2" t="s">
        <v>12</v>
      </c>
      <c r="C9" s="3">
        <v>5.2915990000000003E-2</v>
      </c>
      <c r="D9" s="43">
        <f t="shared" si="0"/>
        <v>52503198.618796661</v>
      </c>
      <c r="E9" s="4">
        <v>4.9120219999999999E-2</v>
      </c>
      <c r="F9" s="43">
        <f t="shared" si="1"/>
        <v>16891399.705964338</v>
      </c>
      <c r="G9" s="4">
        <v>4.9571120000000003E-2</v>
      </c>
      <c r="H9" s="43">
        <f t="shared" si="2"/>
        <v>2489584.299230794</v>
      </c>
      <c r="I9" s="4">
        <v>6.2480969999999997E-2</v>
      </c>
      <c r="J9" s="43">
        <f t="shared" si="3"/>
        <v>1677684.7592122266</v>
      </c>
    </row>
    <row r="10" spans="2:14">
      <c r="B10" s="2" t="s">
        <v>13</v>
      </c>
      <c r="C10" s="3">
        <v>6.4456929999999996E-2</v>
      </c>
      <c r="D10" s="43">
        <f t="shared" si="0"/>
        <v>63954109.110457398</v>
      </c>
      <c r="E10" s="4">
        <v>6.0785619999999999E-2</v>
      </c>
      <c r="F10" s="43">
        <f t="shared" si="1"/>
        <v>20902882.84121814</v>
      </c>
      <c r="G10" s="4">
        <v>7.6751319999999998E-2</v>
      </c>
      <c r="H10" s="43">
        <f t="shared" si="2"/>
        <v>3854641.1946560494</v>
      </c>
      <c r="I10" s="4">
        <v>8.9531459999999993E-2</v>
      </c>
      <c r="J10" s="43">
        <f t="shared" si="3"/>
        <v>2404021.0309157986</v>
      </c>
    </row>
    <row r="11" spans="2:14">
      <c r="B11" s="2" t="s">
        <v>14</v>
      </c>
      <c r="C11" s="3">
        <v>0.21330193</v>
      </c>
      <c r="D11" s="43">
        <f t="shared" si="0"/>
        <v>211637986.86489022</v>
      </c>
      <c r="E11" s="4">
        <v>0.22791270999999999</v>
      </c>
      <c r="F11" s="43">
        <f t="shared" si="1"/>
        <v>78374337.140174374</v>
      </c>
      <c r="G11" s="4">
        <v>0.19963929999999999</v>
      </c>
      <c r="H11" s="43">
        <f t="shared" si="2"/>
        <v>10026379.609527204</v>
      </c>
      <c r="I11" s="4">
        <v>0.16281483999999999</v>
      </c>
      <c r="J11" s="43">
        <f t="shared" si="3"/>
        <v>4371762.7245796155</v>
      </c>
    </row>
    <row r="12" spans="2:14">
      <c r="B12" s="2" t="s">
        <v>15</v>
      </c>
      <c r="C12" s="3">
        <v>6.0431829999999999E-2</v>
      </c>
      <c r="D12" s="43">
        <f t="shared" si="0"/>
        <v>59960408.439629577</v>
      </c>
      <c r="E12" s="4">
        <v>4.3226639999999997E-2</v>
      </c>
      <c r="F12" s="43">
        <f t="shared" si="1"/>
        <v>14864722.80022008</v>
      </c>
      <c r="G12" s="4">
        <v>7.0797070000000004E-2</v>
      </c>
      <c r="H12" s="43">
        <f t="shared" si="2"/>
        <v>3555604.0271743597</v>
      </c>
      <c r="I12" s="4">
        <v>9.8223420000000006E-2</v>
      </c>
      <c r="J12" s="43">
        <f t="shared" si="3"/>
        <v>2637409.9943022877</v>
      </c>
    </row>
    <row r="13" spans="2:14">
      <c r="B13" s="2" t="s">
        <v>16</v>
      </c>
      <c r="C13" s="3">
        <v>0.14096612</v>
      </c>
      <c r="D13" s="43">
        <f t="shared" si="0"/>
        <v>139866459.96571404</v>
      </c>
      <c r="E13" s="4">
        <v>0.14280209999999999</v>
      </c>
      <c r="F13" s="43">
        <f t="shared" si="1"/>
        <v>49106607.216968693</v>
      </c>
      <c r="G13" s="4">
        <v>0.12691805</v>
      </c>
      <c r="H13" s="43">
        <f t="shared" si="2"/>
        <v>6374138.501792754</v>
      </c>
      <c r="I13" s="4">
        <v>0.12644906</v>
      </c>
      <c r="J13" s="43">
        <f t="shared" si="3"/>
        <v>3395300.3735171268</v>
      </c>
      <c r="K13" s="5"/>
    </row>
    <row r="14" spans="2:14">
      <c r="B14" s="2" t="s">
        <v>17</v>
      </c>
      <c r="C14" s="3">
        <v>0.13356409</v>
      </c>
      <c r="D14" s="43">
        <f t="shared" si="0"/>
        <v>132522172.326528</v>
      </c>
      <c r="E14" s="4">
        <v>0.12937075000000001</v>
      </c>
      <c r="F14" s="43">
        <f t="shared" si="1"/>
        <v>44487851.408450253</v>
      </c>
      <c r="G14" s="4">
        <v>0.13803729000000001</v>
      </c>
      <c r="H14" s="43">
        <f t="shared" si="2"/>
        <v>6932574.2467059018</v>
      </c>
      <c r="I14" s="4">
        <v>0.14280525999999999</v>
      </c>
      <c r="J14" s="43">
        <f t="shared" si="3"/>
        <v>3834482.8551371628</v>
      </c>
    </row>
    <row r="15" spans="2:14">
      <c r="B15" s="6" t="s">
        <v>18</v>
      </c>
      <c r="C15" s="7">
        <f t="shared" ref="C15:J15" si="4">SUM(C5:C14)</f>
        <v>1</v>
      </c>
      <c r="D15" s="44">
        <f t="shared" si="4"/>
        <v>992199118.23999989</v>
      </c>
      <c r="E15" s="7">
        <f t="shared" si="4"/>
        <v>0.99999999999999989</v>
      </c>
      <c r="F15" s="44">
        <f>SUM(F5:F14)</f>
        <v>343878747</v>
      </c>
      <c r="G15" s="7">
        <f t="shared" si="4"/>
        <v>1</v>
      </c>
      <c r="H15" s="44">
        <f t="shared" si="4"/>
        <v>50222474.280000001</v>
      </c>
      <c r="I15" s="7">
        <f t="shared" si="4"/>
        <v>1</v>
      </c>
      <c r="J15" s="44">
        <f t="shared" si="4"/>
        <v>26851131.779999997</v>
      </c>
    </row>
    <row r="16" spans="2:14">
      <c r="B16" s="8"/>
      <c r="C16" s="8"/>
      <c r="D16" s="53">
        <f>'2022'!G6</f>
        <v>992199118.24000001</v>
      </c>
      <c r="E16" s="54"/>
      <c r="F16" s="53">
        <f>'2022'!G7</f>
        <v>343878747</v>
      </c>
      <c r="G16" s="54"/>
      <c r="H16" s="53">
        <f>'2022'!G8</f>
        <v>50222474.280000001</v>
      </c>
      <c r="I16" s="54"/>
      <c r="J16" s="53">
        <f>'2022'!G9</f>
        <v>26851131.780000001</v>
      </c>
      <c r="K16" s="15"/>
      <c r="L16" s="15"/>
      <c r="M16" s="15"/>
      <c r="N16" s="15"/>
    </row>
    <row r="17" spans="2:11" hidden="1">
      <c r="B17" s="48" t="s">
        <v>19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2:11" hidden="1">
      <c r="B18" s="48" t="s">
        <v>20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2:11" hidden="1">
      <c r="B19" s="10"/>
      <c r="C19" s="8"/>
      <c r="D19" s="9"/>
      <c r="E19" s="8"/>
      <c r="F19" s="9"/>
      <c r="G19" s="8"/>
      <c r="H19" s="9"/>
    </row>
    <row r="20" spans="2:11" ht="29.25" customHeight="1">
      <c r="B20" s="50" t="s">
        <v>1</v>
      </c>
      <c r="C20" s="50" t="s">
        <v>21</v>
      </c>
      <c r="D20" s="50"/>
      <c r="E20" s="50" t="s">
        <v>22</v>
      </c>
      <c r="F20" s="50"/>
      <c r="G20" s="50" t="s">
        <v>23</v>
      </c>
      <c r="H20" s="50"/>
      <c r="I20" s="51" t="s">
        <v>38</v>
      </c>
      <c r="J20" s="52"/>
    </row>
    <row r="21" spans="2:11">
      <c r="B21" s="50"/>
      <c r="C21" s="1" t="s">
        <v>6</v>
      </c>
      <c r="D21" s="28" t="s">
        <v>7</v>
      </c>
      <c r="E21" s="1" t="s">
        <v>6</v>
      </c>
      <c r="F21" s="28" t="s">
        <v>7</v>
      </c>
      <c r="G21" s="1" t="s">
        <v>6</v>
      </c>
      <c r="H21" s="28" t="s">
        <v>7</v>
      </c>
      <c r="I21" s="1" t="s">
        <v>6</v>
      </c>
      <c r="J21" s="28" t="s">
        <v>7</v>
      </c>
    </row>
    <row r="22" spans="2:11">
      <c r="B22" s="2" t="s">
        <v>8</v>
      </c>
      <c r="C22" s="4">
        <v>2.64403E-2</v>
      </c>
      <c r="D22" s="43">
        <f t="shared" ref="D22:D31" si="5">$D$33*C22</f>
        <v>1276182.7705650402</v>
      </c>
      <c r="E22" s="4">
        <v>4.8819729999999999E-2</v>
      </c>
      <c r="F22" s="43">
        <f t="shared" ref="F22:F31" si="6">$F$33*E22</f>
        <v>172760.68284225601</v>
      </c>
      <c r="G22" s="4">
        <v>4.8819729999999999E-2</v>
      </c>
      <c r="H22" s="43">
        <f t="shared" ref="H22:H31" si="7">$H$33*G22</f>
        <v>693994.40153666202</v>
      </c>
      <c r="I22" s="38">
        <f t="shared" ref="I22:I31" si="8">J22/$J$33</f>
        <v>4.0574562949132559E-2</v>
      </c>
      <c r="J22" s="45">
        <v>5488930</v>
      </c>
    </row>
    <row r="23" spans="2:11">
      <c r="B23" s="2" t="s">
        <v>9</v>
      </c>
      <c r="C23" s="4">
        <v>0.15901989</v>
      </c>
      <c r="D23" s="43">
        <f t="shared" si="5"/>
        <v>7675345.7334125526</v>
      </c>
      <c r="E23" s="4">
        <v>0.16110526999999999</v>
      </c>
      <c r="F23" s="43">
        <f t="shared" si="6"/>
        <v>570110.82311774406</v>
      </c>
      <c r="G23" s="4">
        <v>0.16110526999999999</v>
      </c>
      <c r="H23" s="43">
        <f t="shared" si="7"/>
        <v>2290183.8137583379</v>
      </c>
      <c r="I23" s="38">
        <f t="shared" si="8"/>
        <v>0.20697800164616997</v>
      </c>
      <c r="J23" s="45">
        <v>28000000</v>
      </c>
    </row>
    <row r="24" spans="2:11">
      <c r="B24" s="2" t="s">
        <v>10</v>
      </c>
      <c r="C24" s="4">
        <v>2.0731320000000001E-2</v>
      </c>
      <c r="D24" s="43">
        <f t="shared" si="5"/>
        <v>1000629.8489453761</v>
      </c>
      <c r="E24" s="4">
        <v>4.8974330000000003E-2</v>
      </c>
      <c r="F24" s="43">
        <f t="shared" si="6"/>
        <v>173307.77315937603</v>
      </c>
      <c r="G24" s="4">
        <v>4.8974330000000003E-2</v>
      </c>
      <c r="H24" s="43">
        <f t="shared" si="7"/>
        <v>696192.11001390207</v>
      </c>
      <c r="I24" s="38">
        <f t="shared" si="8"/>
        <v>4.4528448930436372E-2</v>
      </c>
      <c r="J24" s="45">
        <v>6023812</v>
      </c>
    </row>
    <row r="25" spans="2:11">
      <c r="B25" s="2" t="s">
        <v>11</v>
      </c>
      <c r="C25" s="4">
        <v>1.9942680000000001E-2</v>
      </c>
      <c r="D25" s="43">
        <f t="shared" si="5"/>
        <v>962564.89581782417</v>
      </c>
      <c r="E25" s="4">
        <v>4.4373009999999997E-2</v>
      </c>
      <c r="F25" s="43">
        <f t="shared" si="6"/>
        <v>157024.86489307199</v>
      </c>
      <c r="G25" s="4">
        <v>4.4373009999999997E-2</v>
      </c>
      <c r="H25" s="43">
        <f t="shared" si="7"/>
        <v>630782.27838069398</v>
      </c>
      <c r="I25" s="38">
        <f t="shared" si="8"/>
        <v>2.7261516121106288E-2</v>
      </c>
      <c r="J25" s="45">
        <v>3687940</v>
      </c>
    </row>
    <row r="26" spans="2:11">
      <c r="B26" s="2" t="s">
        <v>12</v>
      </c>
      <c r="C26" s="4">
        <v>5.6182500000000003E-2</v>
      </c>
      <c r="D26" s="43">
        <f t="shared" si="5"/>
        <v>2711736.9510660004</v>
      </c>
      <c r="E26" s="4">
        <v>5.4332030000000003E-2</v>
      </c>
      <c r="F26" s="43">
        <f t="shared" si="6"/>
        <v>192267.31903281601</v>
      </c>
      <c r="G26" s="4">
        <v>5.4332030000000003E-2</v>
      </c>
      <c r="H26" s="43">
        <f t="shared" si="7"/>
        <v>772354.2232642821</v>
      </c>
      <c r="I26" s="38">
        <f t="shared" si="8"/>
        <v>3.5481943139343421E-2</v>
      </c>
      <c r="J26" s="45">
        <v>4800000</v>
      </c>
    </row>
    <row r="27" spans="2:11">
      <c r="B27" s="2" t="s">
        <v>13</v>
      </c>
      <c r="C27" s="4">
        <v>0.11734506</v>
      </c>
      <c r="D27" s="43">
        <f t="shared" si="5"/>
        <v>5663844.350590609</v>
      </c>
      <c r="E27" s="4">
        <v>0.10243212</v>
      </c>
      <c r="F27" s="43">
        <f t="shared" si="6"/>
        <v>362481.377840064</v>
      </c>
      <c r="G27" s="4">
        <v>0.10243212</v>
      </c>
      <c r="H27" s="43">
        <f t="shared" si="7"/>
        <v>1456118.6187947281</v>
      </c>
      <c r="I27" s="38">
        <f t="shared" si="8"/>
        <v>1.896950428258553E-2</v>
      </c>
      <c r="J27" s="45">
        <v>2566196</v>
      </c>
    </row>
    <row r="28" spans="2:11">
      <c r="B28" s="2" t="s">
        <v>14</v>
      </c>
      <c r="C28" s="4">
        <v>0.20735271</v>
      </c>
      <c r="D28" s="43">
        <f t="shared" si="5"/>
        <v>10008205.501903128</v>
      </c>
      <c r="E28" s="4">
        <v>0.18268529999999999</v>
      </c>
      <c r="F28" s="43">
        <f t="shared" si="6"/>
        <v>646477.09385616006</v>
      </c>
      <c r="G28" s="4">
        <v>0.18268529999999999</v>
      </c>
      <c r="H28" s="43">
        <f t="shared" si="7"/>
        <v>2596953.6382738198</v>
      </c>
      <c r="I28" s="38">
        <f t="shared" si="8"/>
        <v>0.47428750354717791</v>
      </c>
      <c r="J28" s="45">
        <v>64161650</v>
      </c>
    </row>
    <row r="29" spans="2:11">
      <c r="B29" s="2" t="s">
        <v>15</v>
      </c>
      <c r="C29" s="4">
        <v>7.9726039999999998E-2</v>
      </c>
      <c r="D29" s="43">
        <f t="shared" si="5"/>
        <v>3848103.0326198721</v>
      </c>
      <c r="E29" s="4">
        <v>9.0928729999999999E-2</v>
      </c>
      <c r="F29" s="43">
        <f t="shared" si="6"/>
        <v>321773.78868705599</v>
      </c>
      <c r="G29" s="4">
        <v>9.0928729999999999E-2</v>
      </c>
      <c r="H29" s="43">
        <f t="shared" si="7"/>
        <v>1292592.7603212621</v>
      </c>
      <c r="I29" s="38">
        <f t="shared" si="8"/>
        <v>1.8861232611510119E-2</v>
      </c>
      <c r="J29" s="45">
        <v>2551549</v>
      </c>
    </row>
    <row r="30" spans="2:11">
      <c r="B30" s="2" t="s">
        <v>16</v>
      </c>
      <c r="C30" s="4">
        <v>0.11131323999999999</v>
      </c>
      <c r="D30" s="43">
        <f t="shared" si="5"/>
        <v>5372709.0473168325</v>
      </c>
      <c r="E30" s="4">
        <v>0.12587973999999999</v>
      </c>
      <c r="F30" s="43">
        <f t="shared" si="6"/>
        <v>445456.57746172801</v>
      </c>
      <c r="G30" s="4">
        <v>0.12587973999999999</v>
      </c>
      <c r="H30" s="43">
        <f t="shared" si="7"/>
        <v>1789437.074455156</v>
      </c>
      <c r="I30" s="38">
        <f t="shared" si="8"/>
        <v>5.7658157601433065E-2</v>
      </c>
      <c r="J30" s="45">
        <v>7800000</v>
      </c>
    </row>
    <row r="31" spans="2:11">
      <c r="B31" s="2" t="s">
        <v>17</v>
      </c>
      <c r="C31" s="4">
        <v>0.20194625999999999</v>
      </c>
      <c r="D31" s="43">
        <f t="shared" si="5"/>
        <v>9747254.6677627675</v>
      </c>
      <c r="E31" s="4">
        <v>0.14046974000000001</v>
      </c>
      <c r="F31" s="43">
        <f t="shared" si="6"/>
        <v>497086.89910972805</v>
      </c>
      <c r="G31" s="4">
        <v>0.14046974000000001</v>
      </c>
      <c r="H31" s="43">
        <f t="shared" si="7"/>
        <v>1996840.4812011563</v>
      </c>
      <c r="I31" s="38">
        <f t="shared" si="8"/>
        <v>7.5399129171104778E-2</v>
      </c>
      <c r="J31" s="45">
        <v>10200000</v>
      </c>
    </row>
    <row r="32" spans="2:11">
      <c r="B32" s="6" t="s">
        <v>24</v>
      </c>
      <c r="C32" s="7">
        <f t="shared" ref="C32:H32" si="9">SUM(C22:C31)</f>
        <v>1</v>
      </c>
      <c r="D32" s="44">
        <f>SUM(D22:D31)</f>
        <v>48266576.799999997</v>
      </c>
      <c r="E32" s="7">
        <f t="shared" si="9"/>
        <v>1</v>
      </c>
      <c r="F32" s="44">
        <f t="shared" si="9"/>
        <v>3538747.2</v>
      </c>
      <c r="G32" s="7">
        <f t="shared" si="9"/>
        <v>1</v>
      </c>
      <c r="H32" s="44">
        <f t="shared" si="9"/>
        <v>14215449.400000002</v>
      </c>
      <c r="I32" s="7">
        <f>SUM(I22:I31)</f>
        <v>1</v>
      </c>
      <c r="J32" s="44">
        <f>SUM(J22:J31)</f>
        <v>135280077</v>
      </c>
    </row>
    <row r="33" spans="2:10">
      <c r="D33" s="54">
        <f>'2022'!G12</f>
        <v>48266576.800000004</v>
      </c>
      <c r="E33" s="55"/>
      <c r="F33" s="54">
        <f>'2022'!G10</f>
        <v>3538747.2</v>
      </c>
      <c r="G33" s="55"/>
      <c r="H33" s="53">
        <f>'2022'!G11</f>
        <v>14215449.4</v>
      </c>
      <c r="I33" s="55"/>
      <c r="J33" s="53">
        <v>135280077</v>
      </c>
    </row>
    <row r="34" spans="2:10">
      <c r="D34" s="11"/>
      <c r="F34" s="12"/>
      <c r="H34" s="13"/>
    </row>
    <row r="35" spans="2:10">
      <c r="B35" s="50" t="s">
        <v>1</v>
      </c>
      <c r="C35" s="50" t="s">
        <v>39</v>
      </c>
      <c r="D35" s="50"/>
      <c r="E35" s="50" t="s">
        <v>25</v>
      </c>
      <c r="F35" s="50"/>
      <c r="H35" s="14"/>
      <c r="J35" s="12"/>
    </row>
    <row r="36" spans="2:10">
      <c r="B36" s="50"/>
      <c r="C36" s="1" t="s">
        <v>6</v>
      </c>
      <c r="D36" s="28" t="s">
        <v>7</v>
      </c>
      <c r="E36" s="1" t="s">
        <v>6</v>
      </c>
      <c r="F36" s="28" t="s">
        <v>7</v>
      </c>
      <c r="H36" s="14"/>
      <c r="J36" s="12"/>
    </row>
    <row r="37" spans="2:10">
      <c r="B37" s="2" t="s">
        <v>8</v>
      </c>
      <c r="C37" s="4">
        <v>7.2051199999999998E-3</v>
      </c>
      <c r="D37" s="45">
        <f>$D$48*C37</f>
        <v>31081.570584064</v>
      </c>
      <c r="E37" s="37">
        <f t="shared" ref="E37:E46" si="10">F37/$F$48</f>
        <v>4.8406252501840413E-2</v>
      </c>
      <c r="F37" s="43">
        <f>D5+F5+H5+J5+D22+F22+H22+J22+D37</f>
        <v>78358402.461022675</v>
      </c>
      <c r="G37" s="58">
        <f>D5+F5+H5+J5+D22+F22+H22+J22+D37-F37</f>
        <v>0</v>
      </c>
      <c r="H37" s="30"/>
      <c r="J37" s="12"/>
    </row>
    <row r="38" spans="2:10">
      <c r="B38" s="2" t="s">
        <v>9</v>
      </c>
      <c r="C38" s="4">
        <v>0.26679812000000003</v>
      </c>
      <c r="D38" s="45">
        <f t="shared" ref="D38:D46" si="11">$D$48*C38</f>
        <v>1150918.3189836643</v>
      </c>
      <c r="E38" s="37">
        <f t="shared" si="10"/>
        <v>0.19553638078044178</v>
      </c>
      <c r="F38" s="43">
        <f t="shared" ref="F38:F46" si="12">D6+F6+H6+J6+D23+F23+H23+J23+D38</f>
        <v>316527672.13043594</v>
      </c>
      <c r="G38" s="58">
        <f t="shared" ref="G38:G46" si="13">D6+F6+H6+J6+D23+F23+H23+J23+D38-F38</f>
        <v>0</v>
      </c>
      <c r="H38" s="30"/>
      <c r="J38" s="12"/>
    </row>
    <row r="39" spans="2:10">
      <c r="B39" s="2" t="s">
        <v>10</v>
      </c>
      <c r="C39" s="4">
        <v>2.2978470000000001E-2</v>
      </c>
      <c r="D39" s="45">
        <f t="shared" si="11"/>
        <v>99124.91911568401</v>
      </c>
      <c r="E39" s="37">
        <f t="shared" si="10"/>
        <v>4.6415277572523644E-2</v>
      </c>
      <c r="F39" s="43">
        <f t="shared" si="12"/>
        <v>75135479.662045866</v>
      </c>
      <c r="G39" s="58">
        <f t="shared" si="13"/>
        <v>0</v>
      </c>
      <c r="H39" s="30"/>
      <c r="J39" s="12"/>
    </row>
    <row r="40" spans="2:10">
      <c r="B40" s="2" t="s">
        <v>11</v>
      </c>
      <c r="C40" s="4">
        <v>5.8017499999999996E-3</v>
      </c>
      <c r="D40" s="45">
        <f t="shared" si="11"/>
        <v>25027.688940100001</v>
      </c>
      <c r="E40" s="37">
        <f t="shared" si="10"/>
        <v>4.1581121489567378E-2</v>
      </c>
      <c r="F40" s="43">
        <f t="shared" si="12"/>
        <v>67310111.484798804</v>
      </c>
      <c r="G40" s="58">
        <f t="shared" si="13"/>
        <v>0</v>
      </c>
      <c r="H40" s="30"/>
      <c r="J40" s="12"/>
    </row>
    <row r="41" spans="2:10">
      <c r="B41" s="2" t="s">
        <v>12</v>
      </c>
      <c r="C41" s="4">
        <v>4.6559049999999998E-2</v>
      </c>
      <c r="D41" s="45">
        <f t="shared" si="11"/>
        <v>200847.23070566001</v>
      </c>
      <c r="E41" s="37">
        <f t="shared" si="10"/>
        <v>5.0803554096552017E-2</v>
      </c>
      <c r="F41" s="43">
        <f t="shared" si="12"/>
        <v>82239073.107272789</v>
      </c>
      <c r="G41" s="58">
        <f t="shared" si="13"/>
        <v>0</v>
      </c>
      <c r="H41" s="30"/>
      <c r="J41" s="12"/>
    </row>
    <row r="42" spans="2:10">
      <c r="B42" s="2" t="s">
        <v>13</v>
      </c>
      <c r="C42" s="4">
        <v>2.3153599999999998E-3</v>
      </c>
      <c r="D42" s="45">
        <f t="shared" si="11"/>
        <v>9988.0397921919994</v>
      </c>
      <c r="E42" s="37">
        <f t="shared" si="10"/>
        <v>6.2500864166219777E-2</v>
      </c>
      <c r="F42" s="43">
        <f t="shared" si="12"/>
        <v>101174282.56426497</v>
      </c>
      <c r="G42" s="58">
        <f t="shared" si="13"/>
        <v>0</v>
      </c>
      <c r="H42" s="30"/>
      <c r="J42" s="12"/>
    </row>
    <row r="43" spans="2:10">
      <c r="B43" s="2" t="s">
        <v>14</v>
      </c>
      <c r="C43" s="4">
        <v>0.38619055000000002</v>
      </c>
      <c r="D43" s="45">
        <f t="shared" si="11"/>
        <v>1665955.4370674603</v>
      </c>
      <c r="E43" s="37">
        <f t="shared" si="10"/>
        <v>0.23690247701305683</v>
      </c>
      <c r="F43" s="43">
        <f t="shared" si="12"/>
        <v>383489708.01027203</v>
      </c>
      <c r="G43" s="58">
        <f t="shared" si="13"/>
        <v>0</v>
      </c>
      <c r="H43" s="30"/>
      <c r="J43" s="12"/>
    </row>
    <row r="44" spans="2:10">
      <c r="B44" s="2" t="s">
        <v>15</v>
      </c>
      <c r="C44" s="4">
        <v>2.96438E-3</v>
      </c>
      <c r="D44" s="45">
        <f t="shared" si="11"/>
        <v>12787.793431336</v>
      </c>
      <c r="E44" s="37">
        <f t="shared" si="10"/>
        <v>5.5007915903710791E-2</v>
      </c>
      <c r="F44" s="43">
        <f t="shared" si="12"/>
        <v>89044951.636385828</v>
      </c>
      <c r="G44" s="58">
        <f t="shared" si="13"/>
        <v>0</v>
      </c>
      <c r="H44" s="30"/>
      <c r="J44" s="12"/>
    </row>
    <row r="45" spans="2:10">
      <c r="B45" s="2" t="s">
        <v>16</v>
      </c>
      <c r="C45" s="4">
        <v>5.7461760000000001E-2</v>
      </c>
      <c r="D45" s="45">
        <f t="shared" si="11"/>
        <v>247879.52863027202</v>
      </c>
      <c r="E45" s="37">
        <f t="shared" si="10"/>
        <v>0.13244531321339995</v>
      </c>
      <c r="F45" s="43">
        <f t="shared" si="12"/>
        <v>214397988.28585657</v>
      </c>
      <c r="G45" s="58">
        <f t="shared" si="13"/>
        <v>0</v>
      </c>
      <c r="H45" s="30"/>
      <c r="J45" s="12"/>
    </row>
    <row r="46" spans="2:10">
      <c r="B46" s="2" t="s">
        <v>17</v>
      </c>
      <c r="C46" s="4">
        <v>0.20172544000000001</v>
      </c>
      <c r="D46" s="45">
        <f t="shared" si="11"/>
        <v>870206.67274956801</v>
      </c>
      <c r="E46" s="37">
        <f t="shared" si="10"/>
        <v>0.13040084326268736</v>
      </c>
      <c r="F46" s="43">
        <f t="shared" si="12"/>
        <v>211088469.55764452</v>
      </c>
      <c r="G46" s="58">
        <f t="shared" si="13"/>
        <v>0</v>
      </c>
      <c r="H46" s="30"/>
      <c r="J46" s="12"/>
    </row>
    <row r="47" spans="2:10">
      <c r="B47" s="6" t="s">
        <v>24</v>
      </c>
      <c r="C47" s="7">
        <f t="shared" ref="C47:F47" si="14">SUM(C37:C46)</f>
        <v>1</v>
      </c>
      <c r="D47" s="44">
        <f t="shared" si="14"/>
        <v>4313817.2</v>
      </c>
      <c r="E47" s="7">
        <f t="shared" si="14"/>
        <v>0.99999999999999978</v>
      </c>
      <c r="F47" s="44">
        <f t="shared" si="14"/>
        <v>1618766138.9000001</v>
      </c>
      <c r="G47" s="30"/>
      <c r="H47" s="30"/>
      <c r="J47" s="12"/>
    </row>
    <row r="48" spans="2:10">
      <c r="D48" s="56">
        <v>4313817.2</v>
      </c>
      <c r="E48" s="55"/>
      <c r="F48" s="57">
        <f>'2022'!G15</f>
        <v>1618766138.9000001</v>
      </c>
      <c r="J48" s="12"/>
    </row>
    <row r="49" spans="3:10">
      <c r="C49" s="31"/>
      <c r="D49" s="16"/>
      <c r="F49" s="32"/>
      <c r="J49" s="12"/>
    </row>
    <row r="50" spans="3:10">
      <c r="C50" s="31"/>
      <c r="D50" s="16"/>
      <c r="F50" s="12"/>
      <c r="H50" s="12"/>
      <c r="J50" s="12"/>
    </row>
    <row r="51" spans="3:10">
      <c r="C51" s="31"/>
      <c r="D51" s="16"/>
      <c r="J51" s="12"/>
    </row>
    <row r="52" spans="3:10">
      <c r="C52" s="31"/>
      <c r="D52" s="16"/>
      <c r="J52" s="12"/>
    </row>
    <row r="53" spans="3:10">
      <c r="C53" s="31"/>
      <c r="J53" s="12"/>
    </row>
    <row r="54" spans="3:10">
      <c r="C54" s="31"/>
      <c r="J54" s="12"/>
    </row>
    <row r="55" spans="3:10">
      <c r="C55" s="31"/>
    </row>
    <row r="56" spans="3:10">
      <c r="C56" s="31"/>
    </row>
    <row r="57" spans="3:10">
      <c r="C57" s="31"/>
    </row>
    <row r="58" spans="3:10">
      <c r="C58" s="31"/>
    </row>
    <row r="59" spans="3:10">
      <c r="C59" s="31"/>
    </row>
  </sheetData>
  <mergeCells count="17">
    <mergeCell ref="B35:B36"/>
    <mergeCell ref="E35:F35"/>
    <mergeCell ref="C35:D35"/>
    <mergeCell ref="B17:K17"/>
    <mergeCell ref="B18:K18"/>
    <mergeCell ref="B20:B21"/>
    <mergeCell ref="C20:D20"/>
    <mergeCell ref="E20:F20"/>
    <mergeCell ref="G20:H20"/>
    <mergeCell ref="I20:J20"/>
    <mergeCell ref="B1:J1"/>
    <mergeCell ref="B2:J2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MONTO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dpicf02</cp:lastModifiedBy>
  <cp:revision>3</cp:revision>
  <cp:lastPrinted>2021-02-17T20:41:29Z</cp:lastPrinted>
  <dcterms:created xsi:type="dcterms:W3CDTF">2019-02-14T16:20:17Z</dcterms:created>
  <dcterms:modified xsi:type="dcterms:W3CDTF">2022-02-14T16:07:16Z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