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icf02\Desktop\PARTICIPACIONES\Calendario Anual Participaciones 2024\"/>
    </mc:Choice>
  </mc:AlternateContent>
  <xr:revisionPtr revIDLastSave="0" documentId="13_ncr:1_{EF06E3D2-B30E-4053-9D23-7C841E28E91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4" sheetId="7" r:id="rId1"/>
    <sheet name="MONTO 2024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8" l="1"/>
  <c r="D48" i="8" l="1"/>
  <c r="J33" i="8"/>
  <c r="H33" i="8"/>
  <c r="F33" i="8"/>
  <c r="D33" i="8"/>
  <c r="J16" i="8"/>
  <c r="F16" i="8"/>
  <c r="D16" i="8"/>
  <c r="C47" i="8"/>
  <c r="G32" i="8"/>
  <c r="E32" i="8"/>
  <c r="C32" i="8"/>
  <c r="I15" i="8"/>
  <c r="G15" i="8"/>
  <c r="E15" i="8"/>
  <c r="C15" i="8"/>
  <c r="C15" i="7"/>
  <c r="I26" i="8" l="1"/>
  <c r="I31" i="8"/>
  <c r="I30" i="8"/>
  <c r="I24" i="8"/>
  <c r="I29" i="8"/>
  <c r="I23" i="8"/>
  <c r="I28" i="8"/>
  <c r="I22" i="8"/>
  <c r="I27" i="8"/>
  <c r="I25" i="8"/>
  <c r="F26" i="8"/>
  <c r="F31" i="8"/>
  <c r="F25" i="8"/>
  <c r="F30" i="8"/>
  <c r="F24" i="8"/>
  <c r="F29" i="8"/>
  <c r="F23" i="8"/>
  <c r="F28" i="8"/>
  <c r="F22" i="8"/>
  <c r="F27" i="8"/>
  <c r="E15" i="7"/>
  <c r="G15" i="7"/>
  <c r="F48" i="8" l="1"/>
  <c r="I32" i="8"/>
  <c r="F32" i="8"/>
  <c r="F49" i="8" l="1"/>
  <c r="G44" i="8"/>
  <c r="E41" i="8"/>
  <c r="E38" i="8"/>
  <c r="E39" i="8"/>
  <c r="G45" i="8"/>
  <c r="E46" i="8"/>
  <c r="E42" i="8"/>
  <c r="E45" i="8"/>
  <c r="E44" i="8"/>
  <c r="E40" i="8"/>
  <c r="E43" i="8"/>
  <c r="G46" i="8"/>
  <c r="G41" i="8"/>
  <c r="G43" i="8"/>
  <c r="G40" i="8"/>
  <c r="G38" i="8"/>
  <c r="G42" i="8"/>
  <c r="G39" i="8"/>
  <c r="E37" i="8"/>
  <c r="G37" i="8"/>
  <c r="E47" i="8" l="1"/>
</calcChain>
</file>

<file path=xl/sharedStrings.xml><?xml version="1.0" encoding="utf-8"?>
<sst xmlns="http://schemas.openxmlformats.org/spreadsheetml/2006/main" count="93" uniqueCount="41">
  <si>
    <t>PORCENTAJES Y MONTOS ESTIMADOS DE PARTICIPACIONES FEDERALES CORRESPONDIENTES</t>
  </si>
  <si>
    <t>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</si>
  <si>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</si>
  <si>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</si>
  <si>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</si>
  <si>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</si>
  <si>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</si>
  <si>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</si>
  <si>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</si>
  <si>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</si>
  <si>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</si>
  <si>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</si>
  <si>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</si>
  <si>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</si>
  <si>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</si>
  <si>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</si>
  <si>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</si>
  <si>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</si>
  <si>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</si>
  <si>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>I.E.P.S. Venta Final de Gasolinas y Diesel</t>
  </si>
  <si>
    <t>Fondo de Compensación del I.S.A.N.</t>
  </si>
  <si>
    <t>Incentivos del I.S.A.N.</t>
  </si>
  <si>
    <t>Totales</t>
  </si>
  <si>
    <t>Total</t>
  </si>
  <si>
    <t xml:space="preserve">MONTOS ESTIMADOS DE LAS PARTICIPACIONES FEDERALES PARA EL ESTADO Y MUNICIPIOS </t>
  </si>
  <si>
    <t>Concepto</t>
  </si>
  <si>
    <t>%</t>
  </si>
  <si>
    <t>$</t>
  </si>
  <si>
    <t>Estado</t>
  </si>
  <si>
    <t>Impuesto Especial sobre Producción y Servicios</t>
  </si>
  <si>
    <t>Fondo de Compensación del ISAN</t>
  </si>
  <si>
    <t>Impuesto Sobre Automóviles Nuevos</t>
  </si>
  <si>
    <t>Participaciones de Gasolina y Diesel</t>
  </si>
  <si>
    <r>
      <rPr>
        <sz val="9.5"/>
        <color rgb="FF000000"/>
        <rFont val="Calibri"/>
        <family val="2"/>
        <charset val="1"/>
      </rPr>
      <t xml:space="preserve">Fondo de ISR participable </t>
    </r>
    <r>
      <rPr>
        <b/>
        <sz val="9.5"/>
        <color rgb="FF000000"/>
        <rFont val="Calibri"/>
        <family val="2"/>
        <charset val="1"/>
      </rPr>
      <t>(1)</t>
    </r>
  </si>
  <si>
    <t xml:space="preserve">Estimado </t>
  </si>
  <si>
    <t>ISR Enajenación de Bienes Inmuebles</t>
  </si>
  <si>
    <t xml:space="preserve">Fondo de I.S.R </t>
  </si>
  <si>
    <t xml:space="preserve">Estimado: Acuerdo SHCP DOF 19/Dic/2022 </t>
  </si>
  <si>
    <t>I.S.R Enajenación de Bienes Inmuebles</t>
  </si>
  <si>
    <t>EN EL EJERCICIO FISCAL 2024</t>
  </si>
  <si>
    <t>A LOS MUNICIPIOS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</si>
</sst>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%"/>
    <numFmt numFmtId="165" formatCode="_-* #,##0.00_-;\-* #,##0.00_-;_-* \-??_-;_-@_-"/>
    <numFmt numFmtId="166" formatCode="0.0"/>
    <numFmt numFmtId="167" formatCode="_-* #,##0_-;\-* #,##0_-;_-* \-??_-;_-@_-"/>
  </numFmts>
  <fonts count="16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2F2F2F"/>
      <name val="Arial"/>
      <family val="2"/>
      <charset val="1"/>
    </font>
    <font>
      <b/>
      <sz val="9.5"/>
      <color rgb="FF000000"/>
      <name val="Calibri"/>
      <family val="2"/>
      <charset val="1"/>
    </font>
    <font>
      <sz val="9.5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9" fillId="0" borderId="0" applyBorder="0" applyProtection="0"/>
    <xf numFmtId="9" fontId="9" fillId="0" borderId="0" applyBorder="0" applyProtection="0"/>
    <xf numFmtId="0" fontId="10" fillId="0" borderId="0"/>
  </cellStyleXfs>
  <cellXfs count="62">
    <xf numFmtId="0" fontId="0" fillId="0" borderId="0" xfId="0"/>
    <xf numFmtId="0" fontId="3" fillId="0" borderId="2" xfId="0" applyFont="1" applyBorder="1"/>
    <xf numFmtId="165" fontId="0" fillId="0" borderId="0" xfId="1" applyFont="1" applyBorder="1" applyAlignment="1" applyProtection="1"/>
    <xf numFmtId="0" fontId="4" fillId="0" borderId="0" xfId="0" applyFont="1"/>
    <xf numFmtId="164" fontId="0" fillId="0" borderId="0" xfId="2" applyNumberFormat="1" applyFont="1" applyBorder="1" applyAlignment="1" applyProtection="1"/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2" applyNumberFormat="1" applyFont="1" applyBorder="1" applyAlignment="1" applyProtection="1"/>
    <xf numFmtId="9" fontId="0" fillId="0" borderId="0" xfId="0" applyNumberFormat="1"/>
    <xf numFmtId="0" fontId="8" fillId="0" borderId="0" xfId="0" applyFont="1"/>
    <xf numFmtId="10" fontId="8" fillId="0" borderId="0" xfId="0" applyNumberFormat="1" applyFont="1"/>
    <xf numFmtId="0" fontId="7" fillId="0" borderId="0" xfId="0" applyFont="1"/>
    <xf numFmtId="3" fontId="7" fillId="0" borderId="2" xfId="0" applyNumberFormat="1" applyFont="1" applyBorder="1" applyAlignment="1">
      <alignment horizontal="right" vertical="center"/>
    </xf>
    <xf numFmtId="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7" fontId="3" fillId="0" borderId="0" xfId="1" applyNumberFormat="1" applyFont="1"/>
    <xf numFmtId="164" fontId="3" fillId="0" borderId="0" xfId="2" applyNumberFormat="1" applyFont="1" applyBorder="1" applyAlignment="1" applyProtection="1"/>
    <xf numFmtId="4" fontId="0" fillId="0" borderId="0" xfId="0" applyNumberFormat="1"/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5" fontId="8" fillId="0" borderId="0" xfId="1" applyFont="1"/>
    <xf numFmtId="167" fontId="14" fillId="0" borderId="0" xfId="1" applyNumberFormat="1" applyFont="1"/>
    <xf numFmtId="0" fontId="0" fillId="0" borderId="0" xfId="0" applyFill="1"/>
    <xf numFmtId="3" fontId="12" fillId="0" borderId="0" xfId="0" applyNumberFormat="1" applyFont="1" applyFill="1"/>
    <xf numFmtId="3" fontId="13" fillId="0" borderId="0" xfId="0" applyNumberFormat="1" applyFont="1" applyFill="1"/>
    <xf numFmtId="3" fontId="11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8" fillId="0" borderId="2" xfId="2" applyNumberFormat="1" applyFont="1" applyBorder="1" applyAlignment="1" applyProtection="1">
      <alignment horizontal="center"/>
    </xf>
    <xf numFmtId="3" fontId="8" fillId="0" borderId="2" xfId="0" applyNumberFormat="1" applyFont="1" applyBorder="1"/>
    <xf numFmtId="164" fontId="8" fillId="0" borderId="2" xfId="2" applyNumberFormat="1" applyFont="1" applyBorder="1" applyAlignment="1" applyProtection="1"/>
    <xf numFmtId="164" fontId="15" fillId="0" borderId="2" xfId="0" applyNumberFormat="1" applyFont="1" applyFill="1" applyBorder="1"/>
    <xf numFmtId="3" fontId="15" fillId="0" borderId="2" xfId="0" applyNumberFormat="1" applyFont="1" applyFill="1" applyBorder="1"/>
    <xf numFmtId="164" fontId="8" fillId="0" borderId="2" xfId="2" applyNumberFormat="1" applyFont="1" applyFill="1" applyBorder="1" applyAlignment="1" applyProtection="1"/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3" fontId="0" fillId="0" borderId="0" xfId="0" applyNumberFormat="1" applyFill="1"/>
    <xf numFmtId="4" fontId="0" fillId="0" borderId="0" xfId="0" applyNumberFormat="1" applyFill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4" fillId="0" borderId="0" xfId="0" applyFont="1" applyFill="1"/>
    <xf numFmtId="165" fontId="3" fillId="0" borderId="0" xfId="1" applyNumberFormat="1" applyFont="1"/>
    <xf numFmtId="0" fontId="6" fillId="0" borderId="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Protection="1"/>
    <xf numFmtId="3" fontId="14" fillId="0" borderId="0" xfId="1" applyNumberFormat="1" applyFont="1" applyFill="1"/>
    <xf numFmtId="4" fontId="3" fillId="0" borderId="0" xfId="0" applyNumberFormat="1" applyFont="1" applyFill="1"/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F2F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6524-0174-41E7-B8BE-3D57F6D8FB87}">
  <dimension ref="B2:K20"/>
  <sheetViews>
    <sheetView tabSelected="1" workbookViewId="0">
      <selection activeCell="F19" sqref="F19"/>
    </sheetView>
  </sheetViews>
  <sheetFormatPr baseColWidth="10" defaultColWidth="10.7109375" defaultRowHeight="15" x14ac:dyDescent="0.25"/>
  <cols>
    <col min="1" max="1" width="2" customWidth="1"/>
    <col min="2" max="2" width="43.5703125" customWidth="1"/>
    <col min="3" max="3" width="16" customWidth="1"/>
    <col min="4" max="4" width="8" customWidth="1"/>
    <col min="5" max="5" width="14.85546875" customWidth="1"/>
    <col min="6" max="6" width="8.5703125" customWidth="1"/>
    <col min="7" max="7" width="14.7109375" customWidth="1"/>
    <col min="8" max="8" width="12.5703125" customWidth="1"/>
    <col min="9" max="9" width="15.42578125" customWidth="1"/>
    <col min="10" max="10" width="15.28515625" bestFit="1" customWidth="1"/>
    <col min="11" max="11" width="15.140625" customWidth="1"/>
  </cols>
  <sheetData>
    <row r="2" spans="2:11" ht="16.5" customHeight="1" x14ac:dyDescent="0.25">
      <c r="B2" s="52" t="s">
        <v>24</v>
      </c>
      <c r="C2" s="52"/>
      <c r="D2" s="52"/>
      <c r="E2" s="52"/>
      <c r="F2" s="52"/>
      <c r="G2" s="52"/>
    </row>
    <row r="3" spans="2:11" ht="13.9" customHeight="1" x14ac:dyDescent="0.25">
      <c r="B3" s="52" t="s">
        <v>39</v>
      </c>
      <c r="C3" s="52"/>
      <c r="D3" s="52"/>
      <c r="E3" s="52"/>
      <c r="F3" s="52"/>
      <c r="G3" s="52"/>
    </row>
    <row r="4" spans="2:11" ht="13.9" customHeight="1" x14ac:dyDescent="0.25">
      <c r="B4" s="53" t="s">
        <v>25</v>
      </c>
      <c r="C4" s="53" t="s">
        <v>34</v>
      </c>
      <c r="D4" s="45" t="s">
        <v>26</v>
      </c>
      <c r="E4" s="45" t="s">
        <v>27</v>
      </c>
      <c r="F4" s="45" t="s">
        <v>26</v>
      </c>
      <c r="G4" s="45" t="s">
        <v>27</v>
      </c>
    </row>
    <row r="5" spans="2:11" x14ac:dyDescent="0.25">
      <c r="B5" s="53"/>
      <c r="C5" s="53"/>
      <c r="D5" s="45" t="s">
        <v>28</v>
      </c>
      <c r="E5" s="45" t="s">
        <v>28</v>
      </c>
      <c r="F5" s="45" t="s">
        <v>1</v>
      </c>
      <c r="G5" s="45" t="s">
        <v>1</v>
      </c>
      <c r="I5" s="50"/>
      <c r="J5" s="50"/>
      <c r="K5" s="50"/>
    </row>
    <row r="6" spans="2:11" x14ac:dyDescent="0.25">
      <c r="B6" s="23" t="s">
        <v>2</v>
      </c>
      <c r="C6" s="24">
        <v>5316472837</v>
      </c>
      <c r="D6" s="15">
        <v>0.78</v>
      </c>
      <c r="E6" s="14">
        <v>4146848812.8600001</v>
      </c>
      <c r="F6" s="15">
        <v>0.22</v>
      </c>
      <c r="G6" s="14">
        <v>1169624024.1400001</v>
      </c>
      <c r="H6" s="10"/>
      <c r="I6" s="22"/>
      <c r="J6" s="44"/>
      <c r="K6" s="44"/>
    </row>
    <row r="7" spans="2:11" x14ac:dyDescent="0.25">
      <c r="B7" s="23" t="s">
        <v>3</v>
      </c>
      <c r="C7" s="24">
        <v>373688091</v>
      </c>
      <c r="D7" s="15">
        <v>0</v>
      </c>
      <c r="E7" s="14">
        <v>0</v>
      </c>
      <c r="F7" s="15">
        <v>1</v>
      </c>
      <c r="G7" s="14">
        <v>373688091</v>
      </c>
      <c r="H7" s="10"/>
      <c r="I7" s="22"/>
      <c r="J7" s="44"/>
      <c r="K7" s="44"/>
    </row>
    <row r="8" spans="2:11" x14ac:dyDescent="0.25">
      <c r="B8" s="23" t="s">
        <v>4</v>
      </c>
      <c r="C8" s="24">
        <v>266677616</v>
      </c>
      <c r="D8" s="15">
        <v>0.78</v>
      </c>
      <c r="E8" s="14">
        <v>208008540.51000002</v>
      </c>
      <c r="F8" s="15">
        <v>0.22</v>
      </c>
      <c r="G8" s="14">
        <v>58669075.490000002</v>
      </c>
      <c r="H8" s="10"/>
      <c r="I8" s="22"/>
      <c r="J8" s="44"/>
      <c r="K8" s="44"/>
    </row>
    <row r="9" spans="2:11" x14ac:dyDescent="0.25">
      <c r="B9" s="23" t="s">
        <v>29</v>
      </c>
      <c r="C9" s="24">
        <v>152708328</v>
      </c>
      <c r="D9" s="15">
        <v>0.78</v>
      </c>
      <c r="E9" s="14">
        <v>119112495.84</v>
      </c>
      <c r="F9" s="15">
        <v>0.22</v>
      </c>
      <c r="G9" s="14">
        <v>33595832.160000004</v>
      </c>
      <c r="H9" s="10"/>
      <c r="I9" s="22"/>
      <c r="J9" s="44"/>
      <c r="K9" s="44"/>
    </row>
    <row r="10" spans="2:11" x14ac:dyDescent="0.25">
      <c r="B10" s="23" t="s">
        <v>30</v>
      </c>
      <c r="C10" s="24">
        <v>20074308</v>
      </c>
      <c r="D10" s="15">
        <v>0.8</v>
      </c>
      <c r="E10" s="14">
        <v>16059446.4</v>
      </c>
      <c r="F10" s="15">
        <v>0.2</v>
      </c>
      <c r="G10" s="14">
        <v>4014861.6</v>
      </c>
      <c r="H10" s="10"/>
      <c r="I10" s="22"/>
      <c r="J10" s="44"/>
      <c r="K10" s="44"/>
    </row>
    <row r="11" spans="2:11" x14ac:dyDescent="0.25">
      <c r="B11" s="23" t="s">
        <v>31</v>
      </c>
      <c r="C11" s="24">
        <v>115463523</v>
      </c>
      <c r="D11" s="25">
        <v>0.8</v>
      </c>
      <c r="E11" s="14">
        <v>92370818.400000006</v>
      </c>
      <c r="F11" s="15">
        <v>0.2</v>
      </c>
      <c r="G11" s="14">
        <v>23092704.600000001</v>
      </c>
      <c r="H11" s="10"/>
      <c r="I11" s="22"/>
      <c r="J11" s="44"/>
      <c r="K11" s="44"/>
    </row>
    <row r="12" spans="2:11" x14ac:dyDescent="0.25">
      <c r="B12" s="23" t="s">
        <v>32</v>
      </c>
      <c r="C12" s="24">
        <v>322639754</v>
      </c>
      <c r="D12" s="25">
        <v>0.8</v>
      </c>
      <c r="E12" s="14">
        <v>258111803.20000002</v>
      </c>
      <c r="F12" s="15">
        <v>0.2</v>
      </c>
      <c r="G12" s="14">
        <v>64527950.800000004</v>
      </c>
      <c r="H12" s="10"/>
      <c r="I12" s="22"/>
      <c r="J12" s="44"/>
      <c r="K12" s="44"/>
    </row>
    <row r="13" spans="2:11" x14ac:dyDescent="0.25">
      <c r="B13" s="23" t="s">
        <v>35</v>
      </c>
      <c r="C13" s="24">
        <v>22646840</v>
      </c>
      <c r="D13" s="15">
        <v>0.78</v>
      </c>
      <c r="E13" s="14">
        <v>17664535.199999999</v>
      </c>
      <c r="F13" s="25">
        <v>0.22</v>
      </c>
      <c r="G13" s="14">
        <v>4982304.8</v>
      </c>
      <c r="H13" s="11"/>
      <c r="I13" s="22"/>
      <c r="J13" s="44"/>
      <c r="K13" s="44"/>
    </row>
    <row r="14" spans="2:11" x14ac:dyDescent="0.25">
      <c r="B14" s="23" t="s">
        <v>33</v>
      </c>
      <c r="C14" s="24">
        <v>610210320</v>
      </c>
      <c r="D14" s="25"/>
      <c r="E14" s="24">
        <v>462537458</v>
      </c>
      <c r="F14" s="26"/>
      <c r="G14" s="14">
        <v>147672862</v>
      </c>
      <c r="H14" s="11"/>
      <c r="I14" s="22"/>
      <c r="J14" s="44"/>
      <c r="K14" s="44"/>
    </row>
    <row r="15" spans="2:11" x14ac:dyDescent="0.25">
      <c r="B15" s="16" t="s">
        <v>23</v>
      </c>
      <c r="C15" s="17">
        <f>SUM(C6:C14)</f>
        <v>7200581617</v>
      </c>
      <c r="D15" s="18"/>
      <c r="E15" s="17">
        <f>SUM(E6:E14)</f>
        <v>5320713910.4099989</v>
      </c>
      <c r="F15" s="19"/>
      <c r="G15" s="17">
        <f>SUM(G6:G14)</f>
        <v>1879867706.5899999</v>
      </c>
      <c r="H15" s="12"/>
      <c r="I15" s="22"/>
      <c r="J15" s="44"/>
      <c r="K15" s="44"/>
    </row>
    <row r="17" spans="2:3" x14ac:dyDescent="0.25">
      <c r="B17" s="13" t="s">
        <v>37</v>
      </c>
    </row>
    <row r="19" spans="2:3" x14ac:dyDescent="0.25">
      <c r="C19" s="27"/>
    </row>
    <row r="20" spans="2:3" x14ac:dyDescent="0.25">
      <c r="C20" s="8"/>
    </row>
  </sheetData>
  <mergeCells count="4">
    <mergeCell ref="B2:G2"/>
    <mergeCell ref="B3:G3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C51E-300E-486E-83EE-9BFECAE6DD03}">
  <dimension ref="A1:P59"/>
  <sheetViews>
    <sheetView topLeftCell="B31" zoomScale="150" zoomScaleNormal="150" workbookViewId="0">
      <selection activeCell="B42" sqref="B42"/>
    </sheetView>
  </sheetViews>
  <sheetFormatPr baseColWidth="10" defaultColWidth="10.7109375" defaultRowHeight="15" x14ac:dyDescent="0.25"/>
  <cols>
    <col min="1" max="1" width="11.5703125" hidden="1" customWidth="1"/>
    <col min="2" max="2" width="12.42578125" customWidth="1"/>
    <col min="3" max="3" width="10.42578125" bestFit="1" customWidth="1"/>
    <col min="4" max="4" width="12.140625" customWidth="1"/>
    <col min="5" max="5" width="10.42578125" bestFit="1" customWidth="1"/>
    <col min="6" max="6" width="14.7109375" bestFit="1" customWidth="1"/>
    <col min="7" max="7" width="10.42578125" bestFit="1" customWidth="1"/>
    <col min="8" max="8" width="15" customWidth="1"/>
    <col min="9" max="9" width="10.42578125" bestFit="1" customWidth="1"/>
    <col min="10" max="10" width="12.28515625" bestFit="1" customWidth="1"/>
    <col min="11" max="11" width="14" customWidth="1"/>
    <col min="12" max="12" width="13.85546875" customWidth="1"/>
    <col min="13" max="13" width="13" bestFit="1" customWidth="1"/>
    <col min="15" max="15" width="14" bestFit="1" customWidth="1"/>
  </cols>
  <sheetData>
    <row r="1" spans="2:15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2:15" x14ac:dyDescent="0.25">
      <c r="B2" s="55" t="s">
        <v>40</v>
      </c>
      <c r="C2" s="55"/>
      <c r="D2" s="55"/>
      <c r="E2" s="55"/>
      <c r="F2" s="55"/>
      <c r="G2" s="55"/>
      <c r="H2" s="55"/>
      <c r="I2" s="55"/>
      <c r="J2" s="55"/>
    </row>
    <row r="3" spans="2:15" ht="32.25" customHeight="1" x14ac:dyDescent="0.25">
      <c r="B3" s="56" t="s">
        <v>1</v>
      </c>
      <c r="C3" s="56" t="s">
        <v>2</v>
      </c>
      <c r="D3" s="56"/>
      <c r="E3" s="56" t="s">
        <v>3</v>
      </c>
      <c r="F3" s="56"/>
      <c r="G3" s="56" t="s">
        <v>4</v>
      </c>
      <c r="H3" s="56"/>
      <c r="I3" s="56" t="s">
        <v>5</v>
      </c>
      <c r="J3" s="56"/>
    </row>
    <row r="4" spans="2:15" x14ac:dyDescent="0.25">
      <c r="B4" s="56"/>
      <c r="C4" s="33" t="s">
        <v>6</v>
      </c>
      <c r="D4" s="46" t="s">
        <v>7</v>
      </c>
      <c r="E4" s="33" t="s">
        <v>6</v>
      </c>
      <c r="F4" s="46" t="s">
        <v>7</v>
      </c>
      <c r="G4" s="33" t="s">
        <v>6</v>
      </c>
      <c r="H4" s="46" t="s">
        <v>7</v>
      </c>
      <c r="I4" s="33" t="s">
        <v>6</v>
      </c>
      <c r="J4" s="46" t="s">
        <v>7</v>
      </c>
    </row>
    <row r="5" spans="2:15" x14ac:dyDescent="0.25">
      <c r="B5" s="1" t="s">
        <v>8</v>
      </c>
      <c r="C5" s="35">
        <v>5.6619799999999998E-2</v>
      </c>
      <c r="D5" s="36">
        <v>66223878.322001979</v>
      </c>
      <c r="E5" s="37">
        <v>5.3884050000000003E-2</v>
      </c>
      <c r="F5" s="36">
        <v>20135827.77984855</v>
      </c>
      <c r="G5" s="37">
        <v>5.610424E-2</v>
      </c>
      <c r="H5" s="36">
        <v>3291583.8918690779</v>
      </c>
      <c r="I5" s="37">
        <v>5.6175320000000001E-2</v>
      </c>
      <c r="J5" s="36">
        <v>1887256.6222542915</v>
      </c>
      <c r="L5" s="51"/>
      <c r="M5" s="51"/>
      <c r="N5" s="51"/>
      <c r="O5" s="51"/>
    </row>
    <row r="6" spans="2:15" x14ac:dyDescent="0.25">
      <c r="B6" s="1" t="s">
        <v>9</v>
      </c>
      <c r="C6" s="35">
        <v>0.18260065</v>
      </c>
      <c r="D6" s="36">
        <v>213574107.06357971</v>
      </c>
      <c r="E6" s="37">
        <v>0.20016930999999999</v>
      </c>
      <c r="F6" s="36">
        <v>74800887.33068721</v>
      </c>
      <c r="G6" s="37">
        <v>0.17311322000000001</v>
      </c>
      <c r="H6" s="41">
        <v>10156392.492496978</v>
      </c>
      <c r="I6" s="37">
        <v>0.14562216</v>
      </c>
      <c r="J6" s="36">
        <v>4892297.6461366657</v>
      </c>
      <c r="L6" s="51"/>
      <c r="M6" s="51"/>
      <c r="N6" s="51"/>
      <c r="O6" s="51"/>
    </row>
    <row r="7" spans="2:15" x14ac:dyDescent="0.25">
      <c r="B7" s="1" t="s">
        <v>10</v>
      </c>
      <c r="C7" s="35">
        <v>5.3097230000000002E-2</v>
      </c>
      <c r="D7" s="36">
        <v>62103795.823287137</v>
      </c>
      <c r="E7" s="37">
        <v>4.7849179999999998E-2</v>
      </c>
      <c r="F7" s="36">
        <v>17880668.73011538</v>
      </c>
      <c r="G7" s="37">
        <v>6.4693890000000004E-2</v>
      </c>
      <c r="H7" s="36">
        <v>3795530.7161517562</v>
      </c>
      <c r="I7" s="37">
        <v>6.4659170000000002E-2</v>
      </c>
      <c r="J7" s="41">
        <v>2172278.4929249077</v>
      </c>
      <c r="L7" s="51"/>
      <c r="M7" s="51"/>
      <c r="N7" s="51"/>
      <c r="O7" s="51"/>
    </row>
    <row r="8" spans="2:15" x14ac:dyDescent="0.25">
      <c r="B8" s="1" t="s">
        <v>11</v>
      </c>
      <c r="C8" s="35">
        <v>4.8928819999999998E-2</v>
      </c>
      <c r="D8" s="36">
        <v>57228323.344821714</v>
      </c>
      <c r="E8" s="37">
        <v>4.7636230000000002E-2</v>
      </c>
      <c r="F8" s="36">
        <v>17801091.85113693</v>
      </c>
      <c r="G8" s="37">
        <v>5.2362609999999997E-2</v>
      </c>
      <c r="H8" s="36">
        <v>3072065.9189434289</v>
      </c>
      <c r="I8" s="37">
        <v>5.6277979999999998E-2</v>
      </c>
      <c r="J8" s="41">
        <v>1890705.4903838369</v>
      </c>
      <c r="L8" s="51"/>
      <c r="M8" s="51"/>
      <c r="N8" s="51"/>
      <c r="O8" s="51"/>
    </row>
    <row r="9" spans="2:15" x14ac:dyDescent="0.25">
      <c r="B9" s="1" t="s">
        <v>12</v>
      </c>
      <c r="C9" s="35">
        <v>5.7416809999999999E-2</v>
      </c>
      <c r="D9" s="36">
        <v>67156080.365481794</v>
      </c>
      <c r="E9" s="37">
        <v>5.3118650000000003E-2</v>
      </c>
      <c r="F9" s="36">
        <v>19849806.914997153</v>
      </c>
      <c r="G9" s="37">
        <v>5.6461339999999999E-2</v>
      </c>
      <c r="H9" s="41">
        <v>3312534.4987265565</v>
      </c>
      <c r="I9" s="37">
        <v>6.6051879999999993E-2</v>
      </c>
      <c r="J9" s="36">
        <v>2219067.874332461</v>
      </c>
      <c r="L9" s="51"/>
      <c r="M9" s="51"/>
      <c r="N9" s="51"/>
      <c r="O9" s="51"/>
    </row>
    <row r="10" spans="2:15" x14ac:dyDescent="0.25">
      <c r="B10" s="1" t="s">
        <v>13</v>
      </c>
      <c r="C10" s="35">
        <v>6.6308909999999999E-2</v>
      </c>
      <c r="D10" s="36">
        <v>77556494.150537089</v>
      </c>
      <c r="E10" s="37">
        <v>6.1861149999999997E-2</v>
      </c>
      <c r="F10" s="36">
        <v>23116775.05056465</v>
      </c>
      <c r="G10" s="37">
        <v>7.6602470000000006E-2</v>
      </c>
      <c r="H10" s="36">
        <v>4494196.0951504605</v>
      </c>
      <c r="I10" s="37">
        <v>8.6757280000000006E-2</v>
      </c>
      <c r="J10" s="36">
        <v>2914683.0175381252</v>
      </c>
      <c r="L10" s="51"/>
      <c r="M10" s="51"/>
      <c r="N10" s="51"/>
      <c r="O10" s="51"/>
    </row>
    <row r="11" spans="2:15" x14ac:dyDescent="0.25">
      <c r="B11" s="1" t="s">
        <v>14</v>
      </c>
      <c r="C11" s="35">
        <v>0.20655429</v>
      </c>
      <c r="D11" s="36">
        <v>241590859.8731806</v>
      </c>
      <c r="E11" s="37">
        <v>0.22188026999999999</v>
      </c>
      <c r="F11" s="41">
        <v>82914014.496864572</v>
      </c>
      <c r="G11" s="37">
        <v>0.19357136</v>
      </c>
      <c r="H11" s="36">
        <v>11356652.732541967</v>
      </c>
      <c r="I11" s="37">
        <v>0.16353433000000001</v>
      </c>
      <c r="J11" s="36">
        <v>5494071.9030780541</v>
      </c>
      <c r="L11" s="51"/>
      <c r="M11" s="51"/>
      <c r="N11" s="51"/>
      <c r="O11" s="51"/>
    </row>
    <row r="12" spans="2:15" x14ac:dyDescent="0.25">
      <c r="B12" s="1" t="s">
        <v>15</v>
      </c>
      <c r="C12" s="35">
        <v>5.9923589999999999E-2</v>
      </c>
      <c r="D12" s="41">
        <v>70088070.506715462</v>
      </c>
      <c r="E12" s="37">
        <v>4.4919250000000001E-2</v>
      </c>
      <c r="F12" s="36">
        <v>16785788.78165175</v>
      </c>
      <c r="G12" s="37">
        <v>6.7991350000000006E-2</v>
      </c>
      <c r="H12" s="36">
        <v>3988989.6458170121</v>
      </c>
      <c r="I12" s="37">
        <v>9.4508220000000004E-2</v>
      </c>
      <c r="J12" s="36">
        <v>3175082.2968603559</v>
      </c>
      <c r="L12" s="51"/>
      <c r="M12" s="51"/>
      <c r="N12" s="51"/>
      <c r="O12" s="51"/>
    </row>
    <row r="13" spans="2:15" x14ac:dyDescent="0.25">
      <c r="B13" s="1" t="s">
        <v>16</v>
      </c>
      <c r="C13" s="35">
        <v>0.13462070000000001</v>
      </c>
      <c r="D13" s="36">
        <v>157455604.86654371</v>
      </c>
      <c r="E13" s="37">
        <v>0.13837152</v>
      </c>
      <c r="F13" s="36">
        <v>51707789.157568321</v>
      </c>
      <c r="G13" s="37">
        <v>0.12146375</v>
      </c>
      <c r="H13" s="36">
        <v>7126165.918048487</v>
      </c>
      <c r="I13" s="37">
        <v>0.12367425999999999</v>
      </c>
      <c r="J13" s="36">
        <v>4154939.6814722018</v>
      </c>
      <c r="K13" s="2"/>
      <c r="L13" s="51"/>
      <c r="M13" s="51"/>
      <c r="N13" s="51"/>
      <c r="O13" s="51"/>
    </row>
    <row r="14" spans="2:15" x14ac:dyDescent="0.25">
      <c r="B14" s="1" t="s">
        <v>17</v>
      </c>
      <c r="C14" s="35">
        <v>0.1339292</v>
      </c>
      <c r="D14" s="36">
        <v>156646809.8538509</v>
      </c>
      <c r="E14" s="37">
        <v>0.13031039</v>
      </c>
      <c r="F14" s="36">
        <v>48695440.876565486</v>
      </c>
      <c r="G14" s="37">
        <v>0.13763576999999999</v>
      </c>
      <c r="H14" s="36">
        <v>8074963.380254277</v>
      </c>
      <c r="I14" s="37">
        <v>0.14273939999999999</v>
      </c>
      <c r="J14" s="36">
        <v>4795448.925019104</v>
      </c>
      <c r="L14" s="51"/>
      <c r="M14" s="51"/>
      <c r="N14" s="51"/>
      <c r="O14" s="51"/>
    </row>
    <row r="15" spans="2:15" x14ac:dyDescent="0.25">
      <c r="B15" s="34" t="s">
        <v>18</v>
      </c>
      <c r="C15" s="38">
        <f t="shared" ref="C15:I15" si="0">SUM(C5:C14)</f>
        <v>1</v>
      </c>
      <c r="D15" s="39">
        <v>1169624024.1700001</v>
      </c>
      <c r="E15" s="38">
        <f t="shared" si="0"/>
        <v>0.99999999999999989</v>
      </c>
      <c r="F15" s="39">
        <v>373688090.97000003</v>
      </c>
      <c r="G15" s="38">
        <f t="shared" si="0"/>
        <v>1</v>
      </c>
      <c r="H15" s="39">
        <v>58669075.369999997</v>
      </c>
      <c r="I15" s="38">
        <f t="shared" si="0"/>
        <v>1</v>
      </c>
      <c r="J15" s="39">
        <v>33595831.950000003</v>
      </c>
      <c r="L15" s="51"/>
      <c r="M15" s="51"/>
      <c r="N15" s="51"/>
      <c r="O15" s="51"/>
    </row>
    <row r="16" spans="2:15" x14ac:dyDescent="0.25">
      <c r="B16" s="3"/>
      <c r="C16" s="3"/>
      <c r="D16" s="32">
        <f>'2024'!G6</f>
        <v>1169624024.1400001</v>
      </c>
      <c r="E16" s="30"/>
      <c r="F16" s="32">
        <f>'2024'!G7</f>
        <v>373688091</v>
      </c>
      <c r="G16" s="30"/>
      <c r="H16" s="32">
        <f>'2024'!G8</f>
        <v>58669075.490000002</v>
      </c>
      <c r="I16" s="30"/>
      <c r="J16" s="32">
        <f>'2024'!G9</f>
        <v>33595832.160000004</v>
      </c>
      <c r="K16" s="8"/>
      <c r="L16" s="51"/>
      <c r="M16" s="51"/>
      <c r="N16" s="51"/>
      <c r="O16" s="51"/>
    </row>
    <row r="17" spans="2:15" s="29" customFormat="1" x14ac:dyDescent="0.25">
      <c r="B17" s="48"/>
      <c r="C17" s="48"/>
      <c r="D17" s="32"/>
      <c r="E17" s="30"/>
      <c r="F17" s="32"/>
      <c r="G17" s="30"/>
      <c r="H17" s="32"/>
      <c r="I17" s="30"/>
      <c r="J17" s="32"/>
      <c r="K17" s="43"/>
      <c r="L17" s="43"/>
      <c r="M17" s="43"/>
      <c r="N17" s="43"/>
    </row>
    <row r="18" spans="2:15" x14ac:dyDescent="0.25">
      <c r="B18" s="54" t="s">
        <v>0</v>
      </c>
      <c r="C18" s="54"/>
      <c r="D18" s="54"/>
      <c r="E18" s="54"/>
      <c r="F18" s="54"/>
      <c r="G18" s="54"/>
      <c r="H18" s="54"/>
      <c r="I18" s="54"/>
      <c r="J18" s="54"/>
      <c r="K18" s="47"/>
    </row>
    <row r="19" spans="2:15" x14ac:dyDescent="0.25">
      <c r="B19" s="54" t="s">
        <v>40</v>
      </c>
      <c r="C19" s="54"/>
      <c r="D19" s="54"/>
      <c r="E19" s="54"/>
      <c r="F19" s="54"/>
      <c r="G19" s="54"/>
      <c r="H19" s="54"/>
      <c r="I19" s="54"/>
      <c r="J19" s="54"/>
      <c r="K19" s="47"/>
    </row>
    <row r="20" spans="2:15" ht="29.25" customHeight="1" x14ac:dyDescent="0.25">
      <c r="B20" s="56" t="s">
        <v>1</v>
      </c>
      <c r="C20" s="56" t="s">
        <v>19</v>
      </c>
      <c r="D20" s="56"/>
      <c r="E20" s="56" t="s">
        <v>20</v>
      </c>
      <c r="F20" s="56"/>
      <c r="G20" s="56" t="s">
        <v>21</v>
      </c>
      <c r="H20" s="56"/>
      <c r="I20" s="57" t="s">
        <v>36</v>
      </c>
      <c r="J20" s="58"/>
    </row>
    <row r="21" spans="2:15" x14ac:dyDescent="0.25">
      <c r="B21" s="56"/>
      <c r="C21" s="33" t="s">
        <v>6</v>
      </c>
      <c r="D21" s="46" t="s">
        <v>7</v>
      </c>
      <c r="E21" s="33" t="s">
        <v>6</v>
      </c>
      <c r="F21" s="46" t="s">
        <v>7</v>
      </c>
      <c r="G21" s="33" t="s">
        <v>6</v>
      </c>
      <c r="H21" s="46" t="s">
        <v>7</v>
      </c>
      <c r="I21" s="33" t="s">
        <v>6</v>
      </c>
      <c r="J21" s="46" t="s">
        <v>7</v>
      </c>
    </row>
    <row r="22" spans="2:15" x14ac:dyDescent="0.25">
      <c r="B22" s="1" t="s">
        <v>8</v>
      </c>
      <c r="C22" s="37">
        <v>6.6795579999999993E-2</v>
      </c>
      <c r="D22" s="36">
        <v>4310181.8998974636</v>
      </c>
      <c r="E22" s="37">
        <v>5.69128E-2</v>
      </c>
      <c r="F22" s="36">
        <f t="shared" ref="F22:F31" si="1">$F$33*E22</f>
        <v>228497.01526848</v>
      </c>
      <c r="G22" s="37">
        <v>5.69128E-2</v>
      </c>
      <c r="H22" s="41">
        <v>1314270.5083588802</v>
      </c>
      <c r="I22" s="40">
        <f t="shared" ref="I22:I31" si="2">J22/$J$33</f>
        <v>2.8441244675003318E-2</v>
      </c>
      <c r="J22" s="41">
        <v>4200000</v>
      </c>
      <c r="L22" s="51"/>
      <c r="M22" s="51"/>
      <c r="N22" s="51"/>
      <c r="O22" s="51"/>
    </row>
    <row r="23" spans="2:15" x14ac:dyDescent="0.25">
      <c r="B23" s="1" t="s">
        <v>9</v>
      </c>
      <c r="C23" s="37">
        <v>0.17216991000000001</v>
      </c>
      <c r="D23" s="36">
        <v>11109771.481720429</v>
      </c>
      <c r="E23" s="37">
        <v>0.15438942</v>
      </c>
      <c r="F23" s="36">
        <f t="shared" si="1"/>
        <v>619852.15380427206</v>
      </c>
      <c r="G23" s="37">
        <v>0.15438942</v>
      </c>
      <c r="H23" s="36">
        <v>3565269.2694253321</v>
      </c>
      <c r="I23" s="40">
        <f t="shared" si="2"/>
        <v>0.19796777555513212</v>
      </c>
      <c r="J23" s="41">
        <v>29234468</v>
      </c>
      <c r="L23" s="51"/>
      <c r="M23" s="51"/>
      <c r="N23" s="51"/>
      <c r="O23" s="51"/>
    </row>
    <row r="24" spans="2:15" x14ac:dyDescent="0.25">
      <c r="B24" s="1" t="s">
        <v>10</v>
      </c>
      <c r="C24" s="37">
        <v>5.0551749999999999E-2</v>
      </c>
      <c r="D24" s="36">
        <v>3262000.8368539</v>
      </c>
      <c r="E24" s="37">
        <v>5.5248150000000003E-2</v>
      </c>
      <c r="F24" s="36">
        <f t="shared" si="1"/>
        <v>221813.67590604001</v>
      </c>
      <c r="G24" s="37">
        <v>5.5248150000000003E-2</v>
      </c>
      <c r="H24" s="36">
        <v>1275829.2076464901</v>
      </c>
      <c r="I24" s="40">
        <f t="shared" si="2"/>
        <v>2.7715437654347079E-2</v>
      </c>
      <c r="J24" s="41">
        <v>4092818</v>
      </c>
      <c r="L24" s="51"/>
      <c r="M24" s="51"/>
      <c r="N24" s="51"/>
      <c r="O24" s="51"/>
    </row>
    <row r="25" spans="2:15" x14ac:dyDescent="0.25">
      <c r="B25" s="1" t="s">
        <v>11</v>
      </c>
      <c r="C25" s="37">
        <v>6.8572030000000006E-2</v>
      </c>
      <c r="D25" s="36">
        <v>4424812.5780961243</v>
      </c>
      <c r="E25" s="37">
        <v>5.1234250000000002E-2</v>
      </c>
      <c r="F25" s="36">
        <f t="shared" si="1"/>
        <v>205698.4229298</v>
      </c>
      <c r="G25" s="37">
        <v>5.1234250000000002E-2</v>
      </c>
      <c r="H25" s="36">
        <v>1183137.4006525502</v>
      </c>
      <c r="I25" s="40">
        <f t="shared" si="2"/>
        <v>2.6494610770122409E-2</v>
      </c>
      <c r="J25" s="41">
        <v>3912535</v>
      </c>
      <c r="L25" s="51"/>
      <c r="M25" s="51"/>
      <c r="N25" s="51"/>
      <c r="O25" s="51"/>
    </row>
    <row r="26" spans="2:15" x14ac:dyDescent="0.25">
      <c r="B26" s="1" t="s">
        <v>12</v>
      </c>
      <c r="C26" s="37">
        <v>5.3290629999999999E-2</v>
      </c>
      <c r="D26" s="36">
        <v>3438735.1507410039</v>
      </c>
      <c r="E26" s="37">
        <v>5.9666039999999997E-2</v>
      </c>
      <c r="F26" s="36">
        <f t="shared" si="1"/>
        <v>239550.89282006398</v>
      </c>
      <c r="G26" s="37">
        <v>5.9666039999999997E-2</v>
      </c>
      <c r="H26" s="36">
        <v>1377850.236371784</v>
      </c>
      <c r="I26" s="40">
        <f t="shared" si="2"/>
        <v>4.9433591935124817E-2</v>
      </c>
      <c r="J26" s="41">
        <v>7300000</v>
      </c>
      <c r="L26" s="51"/>
      <c r="M26" s="51"/>
      <c r="N26" s="51"/>
      <c r="O26" s="51"/>
    </row>
    <row r="27" spans="2:15" x14ac:dyDescent="0.25">
      <c r="B27" s="1" t="s">
        <v>13</v>
      </c>
      <c r="C27" s="37">
        <v>3.9721090000000001E-2</v>
      </c>
      <c r="D27" s="36">
        <v>2563120.5412423722</v>
      </c>
      <c r="E27" s="37">
        <v>9.7120929999999994E-2</v>
      </c>
      <c r="F27" s="36">
        <f t="shared" si="1"/>
        <v>389927.09241328796</v>
      </c>
      <c r="G27" s="37">
        <v>9.7120929999999994E-2</v>
      </c>
      <c r="H27" s="36">
        <v>2242784.9469672781</v>
      </c>
      <c r="I27" s="40">
        <f t="shared" si="2"/>
        <v>2.7499974910759162E-2</v>
      </c>
      <c r="J27" s="41">
        <v>4061000</v>
      </c>
      <c r="L27" s="51"/>
      <c r="M27" s="51"/>
      <c r="N27" s="51"/>
      <c r="O27" s="51"/>
    </row>
    <row r="28" spans="2:15" x14ac:dyDescent="0.25">
      <c r="B28" s="1" t="s">
        <v>14</v>
      </c>
      <c r="C28" s="37">
        <v>0.22060358999999999</v>
      </c>
      <c r="D28" s="36">
        <v>14235097.601823373</v>
      </c>
      <c r="E28" s="37">
        <v>0.18046516000000001</v>
      </c>
      <c r="F28" s="36">
        <f t="shared" si="1"/>
        <v>724542.64102185611</v>
      </c>
      <c r="G28" s="37">
        <v>0.18046516000000001</v>
      </c>
      <c r="H28" s="36">
        <v>4167428.6304717367</v>
      </c>
      <c r="I28" s="40">
        <f t="shared" si="2"/>
        <v>0.46628450933659021</v>
      </c>
      <c r="J28" s="41">
        <v>68857568</v>
      </c>
      <c r="L28" s="51"/>
      <c r="M28" s="51"/>
      <c r="N28" s="51"/>
      <c r="O28" s="51"/>
    </row>
    <row r="29" spans="2:15" x14ac:dyDescent="0.25">
      <c r="B29" s="1" t="s">
        <v>15</v>
      </c>
      <c r="C29" s="37">
        <v>2.7239699999999999E-2</v>
      </c>
      <c r="D29" s="36">
        <v>1757722.02140676</v>
      </c>
      <c r="E29" s="37">
        <v>8.4300559999999997E-2</v>
      </c>
      <c r="F29" s="36">
        <f t="shared" si="1"/>
        <v>338455.08120249602</v>
      </c>
      <c r="G29" s="37">
        <v>8.4300559999999997E-2</v>
      </c>
      <c r="H29" s="36">
        <v>1946727.929694576</v>
      </c>
      <c r="I29" s="40">
        <f t="shared" si="2"/>
        <v>1.9058836958140622E-2</v>
      </c>
      <c r="J29" s="41">
        <v>2814473</v>
      </c>
      <c r="L29" s="51"/>
      <c r="M29" s="51"/>
      <c r="N29" s="51"/>
      <c r="O29" s="51"/>
    </row>
    <row r="30" spans="2:15" x14ac:dyDescent="0.25">
      <c r="B30" s="1" t="s">
        <v>16</v>
      </c>
      <c r="C30" s="37">
        <v>0.13275775000000001</v>
      </c>
      <c r="D30" s="41">
        <v>8566585.4903187007</v>
      </c>
      <c r="E30" s="37">
        <v>0.12106858</v>
      </c>
      <c r="F30" s="36">
        <f t="shared" si="1"/>
        <v>486073.59280852799</v>
      </c>
      <c r="G30" s="37">
        <v>0.12106858</v>
      </c>
      <c r="H30" s="36">
        <v>2795800.9542814679</v>
      </c>
      <c r="I30" s="40">
        <f t="shared" si="2"/>
        <v>6.7717249226198373E-2</v>
      </c>
      <c r="J30" s="41">
        <v>10000000</v>
      </c>
      <c r="L30" s="51"/>
      <c r="M30" s="51"/>
      <c r="N30" s="51"/>
      <c r="O30" s="51"/>
    </row>
    <row r="31" spans="2:15" x14ac:dyDescent="0.25">
      <c r="B31" s="1" t="s">
        <v>17</v>
      </c>
      <c r="C31" s="37">
        <v>0.16829796999999999</v>
      </c>
      <c r="D31" s="36">
        <v>10859923.127899876</v>
      </c>
      <c r="E31" s="37">
        <v>0.13959410999999999</v>
      </c>
      <c r="F31" s="36">
        <f t="shared" si="1"/>
        <v>560451.03182517597</v>
      </c>
      <c r="G31" s="37">
        <v>0.13959410999999999</v>
      </c>
      <c r="H31" s="36">
        <v>3223605.5461299061</v>
      </c>
      <c r="I31" s="40">
        <f t="shared" si="2"/>
        <v>8.938676897858186E-2</v>
      </c>
      <c r="J31" s="41">
        <v>13200000</v>
      </c>
      <c r="L31" s="51"/>
      <c r="M31" s="51"/>
      <c r="N31" s="51"/>
      <c r="O31" s="51"/>
    </row>
    <row r="32" spans="2:15" x14ac:dyDescent="0.25">
      <c r="B32" s="34" t="s">
        <v>22</v>
      </c>
      <c r="C32" s="38">
        <f t="shared" ref="C32:G32" si="3">SUM(C22:C31)</f>
        <v>1</v>
      </c>
      <c r="D32" s="39">
        <v>64527950.730000004</v>
      </c>
      <c r="E32" s="38">
        <f t="shared" si="3"/>
        <v>0.99999999999999989</v>
      </c>
      <c r="F32" s="39">
        <f>SUM(F22:F31)</f>
        <v>4014861.6</v>
      </c>
      <c r="G32" s="38">
        <f t="shared" si="3"/>
        <v>0.99999999999999989</v>
      </c>
      <c r="H32" s="39">
        <v>23092704.629999999</v>
      </c>
      <c r="I32" s="38">
        <f>SUM(I22:I31)</f>
        <v>1</v>
      </c>
      <c r="J32" s="39">
        <v>147672862</v>
      </c>
      <c r="L32" s="51"/>
      <c r="M32" s="51"/>
      <c r="N32" s="51"/>
      <c r="O32" s="51"/>
    </row>
    <row r="33" spans="2:16" x14ac:dyDescent="0.25">
      <c r="B33" s="29"/>
      <c r="C33" s="29"/>
      <c r="D33" s="30">
        <f>'2024'!G12</f>
        <v>64527950.800000004</v>
      </c>
      <c r="E33" s="31"/>
      <c r="F33" s="30">
        <f>'2024'!G10</f>
        <v>4014861.6</v>
      </c>
      <c r="G33" s="31"/>
      <c r="H33" s="32">
        <f>'2024'!G11</f>
        <v>23092704.600000001</v>
      </c>
      <c r="I33" s="31"/>
      <c r="J33" s="32">
        <f>'2024'!G14</f>
        <v>147672862</v>
      </c>
      <c r="L33" s="51"/>
      <c r="M33" s="51"/>
      <c r="N33" s="51"/>
      <c r="O33" s="51"/>
    </row>
    <row r="34" spans="2:16" x14ac:dyDescent="0.25">
      <c r="D34" s="4"/>
      <c r="F34" s="5"/>
      <c r="H34" s="6"/>
    </row>
    <row r="35" spans="2:16" ht="25.5" customHeight="1" x14ac:dyDescent="0.25">
      <c r="B35" s="56" t="s">
        <v>1</v>
      </c>
      <c r="C35" s="56" t="s">
        <v>38</v>
      </c>
      <c r="D35" s="56"/>
      <c r="E35" s="56" t="s">
        <v>23</v>
      </c>
      <c r="F35" s="56"/>
      <c r="H35" s="7"/>
      <c r="J35" s="5"/>
    </row>
    <row r="36" spans="2:16" x14ac:dyDescent="0.25">
      <c r="B36" s="56"/>
      <c r="C36" s="33" t="s">
        <v>6</v>
      </c>
      <c r="D36" s="46" t="s">
        <v>7</v>
      </c>
      <c r="E36" s="33" t="s">
        <v>6</v>
      </c>
      <c r="F36" s="46" t="s">
        <v>7</v>
      </c>
      <c r="H36" s="7"/>
      <c r="J36" s="5"/>
    </row>
    <row r="37" spans="2:16" x14ac:dyDescent="0.25">
      <c r="B37" s="1" t="s">
        <v>8</v>
      </c>
      <c r="C37" s="37">
        <v>6.6254399999999998E-3</v>
      </c>
      <c r="D37" s="41">
        <v>33009.961514112001</v>
      </c>
      <c r="E37" s="42">
        <f t="shared" ref="E37:E46" si="4">F37/$F$48</f>
        <v>5.4059392660856638E-2</v>
      </c>
      <c r="F37" s="36">
        <v>101624506.50101285</v>
      </c>
      <c r="G37" s="28">
        <f t="shared" ref="G37:G46" si="5">D5+F5+H5+J5+D22+F22+H22+J22+D37-F37</f>
        <v>-0.5</v>
      </c>
      <c r="H37" s="49"/>
      <c r="J37" s="5"/>
      <c r="L37" s="51"/>
      <c r="M37" s="61"/>
      <c r="N37" s="22"/>
      <c r="O37" s="51"/>
      <c r="P37" s="22"/>
    </row>
    <row r="38" spans="2:16" x14ac:dyDescent="0.25">
      <c r="B38" s="1" t="s">
        <v>9</v>
      </c>
      <c r="C38" s="37">
        <v>0.24414325000000001</v>
      </c>
      <c r="D38" s="41">
        <v>1216396.0863626001</v>
      </c>
      <c r="E38" s="42">
        <f t="shared" si="4"/>
        <v>0.18574149618091565</v>
      </c>
      <c r="F38" s="41">
        <v>349169440.44421315</v>
      </c>
      <c r="G38" s="28">
        <f t="shared" si="5"/>
        <v>1.0799999833106995</v>
      </c>
      <c r="H38" s="49"/>
      <c r="J38" s="5"/>
      <c r="L38" s="51"/>
      <c r="M38" s="61"/>
      <c r="N38" s="22"/>
      <c r="O38" s="51"/>
      <c r="P38" s="22"/>
    </row>
    <row r="39" spans="2:16" x14ac:dyDescent="0.25">
      <c r="B39" s="1" t="s">
        <v>10</v>
      </c>
      <c r="C39" s="37">
        <v>1.32035E-2</v>
      </c>
      <c r="D39" s="41">
        <v>65783.861426799995</v>
      </c>
      <c r="E39" s="42">
        <f t="shared" si="4"/>
        <v>5.0466593564928837E-2</v>
      </c>
      <c r="F39" s="36">
        <v>94870519.504312426</v>
      </c>
      <c r="G39" s="28">
        <f t="shared" si="5"/>
        <v>-0.15999999642372131</v>
      </c>
      <c r="H39" s="49"/>
      <c r="J39" s="5"/>
      <c r="L39" s="51"/>
      <c r="M39" s="61"/>
      <c r="N39" s="22"/>
      <c r="O39" s="51"/>
      <c r="P39" s="22"/>
    </row>
    <row r="40" spans="2:16" x14ac:dyDescent="0.25">
      <c r="B40" s="1" t="s">
        <v>11</v>
      </c>
      <c r="C40" s="37">
        <v>7.5065499999999999E-3</v>
      </c>
      <c r="D40" s="41">
        <v>37399.920096440001</v>
      </c>
      <c r="E40" s="42">
        <f t="shared" si="4"/>
        <v>4.7745790393875095E-2</v>
      </c>
      <c r="F40" s="36">
        <v>89755769.48706083</v>
      </c>
      <c r="G40" s="28">
        <f t="shared" si="5"/>
        <v>0.43999999761581421</v>
      </c>
      <c r="H40" s="49"/>
      <c r="J40" s="5"/>
      <c r="L40" s="51"/>
      <c r="M40" s="61"/>
      <c r="N40" s="22"/>
      <c r="O40" s="51"/>
      <c r="P40" s="22"/>
    </row>
    <row r="41" spans="2:16" x14ac:dyDescent="0.25">
      <c r="B41" s="1" t="s">
        <v>12</v>
      </c>
      <c r="C41" s="37">
        <v>4.8483489999999997E-2</v>
      </c>
      <c r="D41" s="41">
        <v>241559.49494775198</v>
      </c>
      <c r="E41" s="42">
        <f t="shared" si="4"/>
        <v>5.5926905951871116E-2</v>
      </c>
      <c r="F41" s="36">
        <v>105135184.42841858</v>
      </c>
      <c r="G41" s="28">
        <f t="shared" si="5"/>
        <v>1</v>
      </c>
      <c r="H41" s="49"/>
      <c r="J41" s="5"/>
      <c r="L41" s="51"/>
      <c r="M41" s="61"/>
      <c r="N41" s="22"/>
      <c r="O41" s="51"/>
      <c r="P41" s="22"/>
    </row>
    <row r="42" spans="2:16" x14ac:dyDescent="0.25">
      <c r="B42" s="1" t="s">
        <v>13</v>
      </c>
      <c r="C42" s="37">
        <v>5.2946000000000004E-4</v>
      </c>
      <c r="D42" s="41">
        <v>2637.9310994080001</v>
      </c>
      <c r="E42" s="42">
        <f t="shared" si="4"/>
        <v>6.2420147127462168E-2</v>
      </c>
      <c r="F42" s="36">
        <v>117341618.82551268</v>
      </c>
      <c r="G42" s="28">
        <f t="shared" si="5"/>
        <v>0</v>
      </c>
      <c r="H42" s="49"/>
      <c r="J42" s="5"/>
      <c r="L42" s="51"/>
      <c r="M42" s="61"/>
      <c r="N42" s="22"/>
      <c r="O42" s="51"/>
      <c r="P42" s="22"/>
    </row>
    <row r="43" spans="2:16" x14ac:dyDescent="0.25">
      <c r="B43" s="1" t="s">
        <v>14</v>
      </c>
      <c r="C43" s="37">
        <v>0.41458323000000002</v>
      </c>
      <c r="D43" s="41">
        <v>2065580.0168285042</v>
      </c>
      <c r="E43" s="42">
        <f t="shared" si="4"/>
        <v>0.22948732774837785</v>
      </c>
      <c r="F43" s="36">
        <v>431405816.50581074</v>
      </c>
      <c r="G43" s="28">
        <f t="shared" si="5"/>
        <v>-0.61000001430511475</v>
      </c>
      <c r="H43" s="49"/>
      <c r="J43" s="5"/>
      <c r="L43" s="51"/>
      <c r="M43" s="61"/>
      <c r="N43" s="22"/>
      <c r="O43" s="51"/>
      <c r="P43" s="22"/>
    </row>
    <row r="44" spans="2:16" x14ac:dyDescent="0.25">
      <c r="B44" s="1" t="s">
        <v>15</v>
      </c>
      <c r="C44" s="37">
        <v>9.0134399999999993E-3</v>
      </c>
      <c r="D44" s="41">
        <v>44907.705376511993</v>
      </c>
      <c r="E44" s="42">
        <f t="shared" si="4"/>
        <v>5.3695383539422666E-2</v>
      </c>
      <c r="F44" s="36">
        <v>100940217.50872491</v>
      </c>
      <c r="G44" s="28">
        <f t="shared" si="5"/>
        <v>-0.54000000655651093</v>
      </c>
      <c r="H44" s="49"/>
      <c r="J44" s="5"/>
      <c r="L44" s="51"/>
      <c r="M44" s="61"/>
      <c r="N44" s="22"/>
      <c r="O44" s="51"/>
      <c r="P44" s="22"/>
    </row>
    <row r="45" spans="2:16" x14ac:dyDescent="0.25">
      <c r="B45" s="1" t="s">
        <v>16</v>
      </c>
      <c r="C45" s="37">
        <v>6.3527219999999995E-2</v>
      </c>
      <c r="D45" s="41">
        <v>316511.97313665599</v>
      </c>
      <c r="E45" s="42">
        <f t="shared" si="4"/>
        <v>0.12905667286250763</v>
      </c>
      <c r="F45" s="36">
        <v>242609471.6341781</v>
      </c>
      <c r="G45" s="28">
        <f t="shared" si="5"/>
        <v>0</v>
      </c>
      <c r="H45" s="49"/>
      <c r="J45" s="5"/>
      <c r="L45" s="51"/>
      <c r="M45" s="61"/>
      <c r="N45" s="22"/>
      <c r="O45" s="51"/>
      <c r="P45" s="22"/>
    </row>
    <row r="46" spans="2:16" x14ac:dyDescent="0.25">
      <c r="B46" s="1" t="s">
        <v>17</v>
      </c>
      <c r="C46" s="37">
        <v>0.19238442</v>
      </c>
      <c r="D46" s="41">
        <v>958517.81921121594</v>
      </c>
      <c r="E46" s="42">
        <f t="shared" si="4"/>
        <v>0.13140028933675921</v>
      </c>
      <c r="F46" s="36">
        <v>247015160.56075597</v>
      </c>
      <c r="G46" s="28">
        <f t="shared" si="5"/>
        <v>0</v>
      </c>
      <c r="H46" s="49"/>
      <c r="J46" s="5"/>
      <c r="L46" s="51"/>
      <c r="M46" s="61"/>
      <c r="N46" s="22"/>
      <c r="O46" s="51"/>
      <c r="P46" s="22"/>
    </row>
    <row r="47" spans="2:16" x14ac:dyDescent="0.25">
      <c r="B47" s="34" t="s">
        <v>22</v>
      </c>
      <c r="C47" s="38">
        <f t="shared" ref="C47:E47" si="6">SUM(C37:C46)</f>
        <v>1</v>
      </c>
      <c r="D47" s="39">
        <v>4982304.7700000005</v>
      </c>
      <c r="E47" s="38">
        <f t="shared" si="6"/>
        <v>0.99999999936697692</v>
      </c>
      <c r="F47" s="39">
        <v>1879867707.4000003</v>
      </c>
      <c r="G47" s="20"/>
      <c r="H47" s="49"/>
      <c r="J47" s="5"/>
      <c r="L47" s="51"/>
      <c r="M47" s="61"/>
      <c r="N47" s="22"/>
      <c r="O47" s="51"/>
      <c r="P47" s="22"/>
    </row>
    <row r="48" spans="2:16" x14ac:dyDescent="0.25">
      <c r="D48" s="59">
        <f>'2024'!G13</f>
        <v>4982304.8</v>
      </c>
      <c r="E48" s="31"/>
      <c r="F48" s="60">
        <f>'2024'!G15</f>
        <v>1879867706.5899999</v>
      </c>
      <c r="H48" s="49"/>
      <c r="J48" s="5"/>
      <c r="L48" s="51"/>
      <c r="M48" s="61"/>
      <c r="N48" s="22"/>
      <c r="O48" s="51"/>
      <c r="P48" s="22"/>
    </row>
    <row r="49" spans="3:10" x14ac:dyDescent="0.25">
      <c r="C49" s="21"/>
      <c r="D49" s="9"/>
      <c r="F49" s="8">
        <f>F47-F48</f>
        <v>0.81000041961669922</v>
      </c>
      <c r="J49" s="5"/>
    </row>
    <row r="50" spans="3:10" x14ac:dyDescent="0.25">
      <c r="C50" s="21"/>
      <c r="D50" s="9"/>
      <c r="F50" s="5"/>
      <c r="H50" s="5"/>
      <c r="J50" s="5"/>
    </row>
    <row r="51" spans="3:10" x14ac:dyDescent="0.25">
      <c r="C51" s="21"/>
      <c r="D51" s="9"/>
      <c r="J51" s="5"/>
    </row>
    <row r="52" spans="3:10" x14ac:dyDescent="0.25">
      <c r="C52" s="21"/>
      <c r="D52" s="9"/>
      <c r="J52" s="5"/>
    </row>
    <row r="53" spans="3:10" x14ac:dyDescent="0.25">
      <c r="C53" s="21"/>
      <c r="J53" s="5"/>
    </row>
    <row r="54" spans="3:10" x14ac:dyDescent="0.25">
      <c r="C54" s="21"/>
      <c r="J54" s="5"/>
    </row>
    <row r="55" spans="3:10" x14ac:dyDescent="0.25">
      <c r="C55" s="21"/>
    </row>
    <row r="56" spans="3:10" x14ac:dyDescent="0.25">
      <c r="C56" s="21"/>
    </row>
    <row r="57" spans="3:10" x14ac:dyDescent="0.25">
      <c r="C57" s="21"/>
    </row>
    <row r="58" spans="3:10" x14ac:dyDescent="0.25">
      <c r="C58" s="21"/>
    </row>
    <row r="59" spans="3:10" x14ac:dyDescent="0.25">
      <c r="C59" s="21"/>
    </row>
  </sheetData>
  <mergeCells count="17">
    <mergeCell ref="B35:B36"/>
    <mergeCell ref="C35:D35"/>
    <mergeCell ref="E35:F35"/>
    <mergeCell ref="B20:B21"/>
    <mergeCell ref="C20:D20"/>
    <mergeCell ref="E20:F20"/>
    <mergeCell ref="G20:H20"/>
    <mergeCell ref="I20:J20"/>
    <mergeCell ref="B18:J18"/>
    <mergeCell ref="B19:J19"/>
    <mergeCell ref="B1:J1"/>
    <mergeCell ref="B2:J2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MONTO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dpicf02</cp:lastModifiedBy>
  <cp:revision>3</cp:revision>
  <cp:lastPrinted>2022-02-14T19:12:44Z</cp:lastPrinted>
  <dcterms:created xsi:type="dcterms:W3CDTF">2019-02-14T16:20:17Z</dcterms:created>
  <dcterms:modified xsi:type="dcterms:W3CDTF">2024-02-16T16:23:46Z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